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3E294C89-9D6D-40DF-B8B0-B55F36696726}" xr6:coauthVersionLast="41" xr6:coauthVersionMax="41" xr10:uidLastSave="{00000000-0000-0000-0000-000000000000}"/>
  <bookViews>
    <workbookView xWindow="-120" yWindow="-120" windowWidth="29040" windowHeight="15840" activeTab="8" xr2:uid="{00000000-000D-0000-FFFF-FFFF00000000}"/>
  </bookViews>
  <sheets>
    <sheet name="Forside" sheetId="4" r:id="rId1"/>
    <sheet name=" Beskrivelse av forsøket" sheetId="5" r:id="rId2"/>
    <sheet name="hiddenSheet" sheetId="7" state="hidden" r:id="rId3"/>
    <sheet name="ROM gel" sheetId="1" r:id="rId4"/>
    <sheet name="ROM fraskilt" sheetId="8" r:id="rId5"/>
    <sheet name="KJØL gel" sheetId="9" r:id="rId6"/>
    <sheet name="KJØL fraskilt" sheetId="10" r:id="rId7"/>
    <sheet name="Frys-tin" sheetId="11" r:id="rId8"/>
    <sheet name="Konklusjon" sheetId="6" r:id="rId9"/>
    <sheet name="Ark2" sheetId="2" state="hidden" r:id="rId10"/>
  </sheets>
  <definedNames>
    <definedName name="beskyttet" localSheetId="2">hiddenSheet!$A$13</definedName>
    <definedName name="docver" localSheetId="2">hiddenSheet!$A$14</definedName>
    <definedName name="ek_dbfields" localSheetId="2">hiddenSheet!$A$5</definedName>
    <definedName name="ek_doktittel" localSheetId="2">hiddenSheet!$B$5</definedName>
    <definedName name="ek_dokumentid" localSheetId="2">hiddenSheet!$B$1</definedName>
    <definedName name="ek_endrfields" localSheetId="2">hiddenSheet!$A$6</definedName>
    <definedName name="ek_format" localSheetId="2">hiddenSheet!$A$1</definedName>
    <definedName name="ek_type" localSheetId="2">hiddenSheet!$A$3</definedName>
    <definedName name="ek_utgave" localSheetId="2">hiddenSheet!$B$3</definedName>
    <definedName name="ekr_doktittel" localSheetId="2">hiddenSheet!$B$2</definedName>
    <definedName name="ekr_utgitt" localSheetId="2">hiddenSheet!$B$6</definedName>
    <definedName name="ekr_verifisert" localSheetId="2">hiddenSheet!$B$4</definedName>
    <definedName name="khb" localSheetId="2">hiddenSheet!$A$4</definedName>
    <definedName name="lagre" localSheetId="2">hiddenSheet!$A$2</definedName>
    <definedName name="nyidxd" localSheetId="2">hiddenSheet!$A$10</definedName>
    <definedName name="nyidxr" localSheetId="2">hiddenSheet!$A$11</definedName>
    <definedName name="skitten" localSheetId="2">hiddenSheet!$A$12</definedName>
    <definedName name="tidek_eksref" localSheetId="2">hiddenSheet!$A$9</definedName>
    <definedName name="tidek_referanse" localSheetId="2">hiddenSheet!$A$7</definedName>
    <definedName name="tidek_vedlegg" localSheetId="2">hiddenSheet!$A$8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7" i="11" l="1"/>
  <c r="I127" i="11"/>
  <c r="H127" i="11"/>
  <c r="G127" i="11"/>
  <c r="F127" i="11"/>
  <c r="E127" i="11"/>
  <c r="D127" i="11"/>
  <c r="C127" i="11"/>
  <c r="B127" i="11"/>
  <c r="J126" i="11"/>
  <c r="I126" i="11"/>
  <c r="H126" i="11"/>
  <c r="G126" i="11"/>
  <c r="F126" i="11"/>
  <c r="E126" i="11"/>
  <c r="D126" i="11"/>
  <c r="C126" i="11"/>
  <c r="B126" i="11"/>
  <c r="J125" i="11"/>
  <c r="I125" i="11"/>
  <c r="H125" i="11"/>
  <c r="G125" i="11"/>
  <c r="F125" i="11"/>
  <c r="E125" i="11"/>
  <c r="D125" i="11"/>
  <c r="C125" i="11"/>
  <c r="B125" i="11"/>
  <c r="J124" i="11"/>
  <c r="I124" i="11"/>
  <c r="H124" i="11"/>
  <c r="G124" i="11"/>
  <c r="F124" i="11"/>
  <c r="E124" i="11"/>
  <c r="D124" i="11"/>
  <c r="C124" i="11"/>
  <c r="B124" i="11"/>
  <c r="J115" i="11"/>
  <c r="I115" i="11"/>
  <c r="H115" i="11"/>
  <c r="G115" i="11"/>
  <c r="F115" i="11"/>
  <c r="E115" i="11"/>
  <c r="D115" i="11"/>
  <c r="C115" i="11"/>
  <c r="B115" i="11"/>
  <c r="J114" i="11"/>
  <c r="I114" i="11"/>
  <c r="H114" i="11"/>
  <c r="G114" i="11"/>
  <c r="F114" i="11"/>
  <c r="E114" i="11"/>
  <c r="D114" i="11"/>
  <c r="C114" i="11"/>
  <c r="B114" i="11"/>
  <c r="J113" i="11"/>
  <c r="I113" i="11"/>
  <c r="H113" i="11"/>
  <c r="G113" i="11"/>
  <c r="F113" i="11"/>
  <c r="E113" i="11"/>
  <c r="D113" i="11"/>
  <c r="C113" i="11"/>
  <c r="B113" i="11"/>
  <c r="J112" i="11"/>
  <c r="I112" i="11"/>
  <c r="H112" i="11"/>
  <c r="G112" i="11"/>
  <c r="F112" i="11"/>
  <c r="E112" i="11"/>
  <c r="D112" i="11"/>
  <c r="C112" i="11"/>
  <c r="B112" i="11"/>
  <c r="J111" i="11"/>
  <c r="I111" i="11"/>
  <c r="H111" i="11"/>
  <c r="G111" i="11"/>
  <c r="F111" i="11"/>
  <c r="E111" i="11"/>
  <c r="D111" i="11"/>
  <c r="C111" i="11"/>
  <c r="B111" i="11"/>
  <c r="J110" i="11"/>
  <c r="I110" i="11"/>
  <c r="H110" i="11"/>
  <c r="G110" i="11"/>
  <c r="F110" i="11"/>
  <c r="E110" i="11"/>
  <c r="D110" i="11"/>
  <c r="C110" i="11"/>
  <c r="B110" i="11"/>
  <c r="J109" i="11"/>
  <c r="I109" i="11"/>
  <c r="H109" i="11"/>
  <c r="G109" i="11"/>
  <c r="F109" i="11"/>
  <c r="E109" i="11"/>
  <c r="D109" i="11"/>
  <c r="C109" i="11"/>
  <c r="B109" i="11"/>
  <c r="J108" i="11"/>
  <c r="I108" i="11"/>
  <c r="H108" i="11"/>
  <c r="G108" i="11"/>
  <c r="F108" i="11"/>
  <c r="E108" i="11"/>
  <c r="D108" i="11"/>
  <c r="C108" i="11"/>
  <c r="B108" i="11"/>
  <c r="J107" i="11"/>
  <c r="I107" i="11"/>
  <c r="H107" i="11"/>
  <c r="G107" i="11"/>
  <c r="F107" i="11"/>
  <c r="E107" i="11"/>
  <c r="D107" i="11"/>
  <c r="C107" i="11"/>
  <c r="B107" i="11"/>
  <c r="J106" i="11"/>
  <c r="I106" i="11"/>
  <c r="H106" i="11"/>
  <c r="G106" i="11"/>
  <c r="F106" i="11"/>
  <c r="E106" i="11"/>
  <c r="D106" i="11"/>
  <c r="C106" i="11"/>
  <c r="B106" i="11"/>
  <c r="J105" i="11"/>
  <c r="I105" i="11"/>
  <c r="H105" i="11"/>
  <c r="G105" i="11"/>
  <c r="F105" i="11"/>
  <c r="E105" i="11"/>
  <c r="D105" i="11"/>
  <c r="C105" i="11"/>
  <c r="B105" i="11"/>
  <c r="J104" i="11"/>
  <c r="I104" i="11"/>
  <c r="H104" i="11"/>
  <c r="G104" i="11"/>
  <c r="F104" i="11"/>
  <c r="E104" i="11"/>
  <c r="D104" i="11"/>
  <c r="C104" i="11"/>
  <c r="B104" i="11"/>
  <c r="J103" i="11"/>
  <c r="I103" i="11"/>
  <c r="H103" i="11"/>
  <c r="G103" i="11"/>
  <c r="F103" i="11"/>
  <c r="E103" i="11"/>
  <c r="D103" i="11"/>
  <c r="C103" i="11"/>
  <c r="B103" i="11"/>
  <c r="J102" i="11"/>
  <c r="I102" i="11"/>
  <c r="H102" i="11"/>
  <c r="G102" i="11"/>
  <c r="F102" i="11"/>
  <c r="E102" i="11"/>
  <c r="D102" i="11"/>
  <c r="C102" i="11"/>
  <c r="B102" i="11"/>
  <c r="J101" i="11"/>
  <c r="I101" i="11"/>
  <c r="H101" i="11"/>
  <c r="G101" i="11"/>
  <c r="F101" i="11"/>
  <c r="E101" i="11"/>
  <c r="D101" i="11"/>
  <c r="C101" i="11"/>
  <c r="B101" i="11"/>
  <c r="J100" i="11"/>
  <c r="I100" i="11"/>
  <c r="H100" i="11"/>
  <c r="G100" i="11"/>
  <c r="F100" i="11"/>
  <c r="E100" i="11"/>
  <c r="D100" i="11"/>
  <c r="C100" i="11"/>
  <c r="B100" i="11"/>
  <c r="J99" i="11"/>
  <c r="I99" i="11"/>
  <c r="H99" i="11"/>
  <c r="G99" i="11"/>
  <c r="F99" i="11"/>
  <c r="E99" i="11"/>
  <c r="D99" i="11"/>
  <c r="C99" i="11"/>
  <c r="B99" i="11"/>
  <c r="J98" i="11"/>
  <c r="I98" i="11"/>
  <c r="H98" i="11"/>
  <c r="G98" i="11"/>
  <c r="F98" i="11"/>
  <c r="E98" i="11"/>
  <c r="D98" i="11"/>
  <c r="C98" i="11"/>
  <c r="B98" i="11"/>
  <c r="J97" i="11"/>
  <c r="I97" i="11"/>
  <c r="H97" i="11"/>
  <c r="G97" i="11"/>
  <c r="F97" i="11"/>
  <c r="E97" i="11"/>
  <c r="D97" i="11"/>
  <c r="C97" i="11"/>
  <c r="B97" i="11"/>
  <c r="J96" i="11"/>
  <c r="I96" i="11"/>
  <c r="H96" i="11"/>
  <c r="G96" i="11"/>
  <c r="F96" i="11"/>
  <c r="E96" i="11"/>
  <c r="D96" i="11"/>
  <c r="C96" i="11"/>
  <c r="B96" i="11"/>
  <c r="J95" i="11"/>
  <c r="I95" i="11"/>
  <c r="H95" i="11"/>
  <c r="G95" i="11"/>
  <c r="F95" i="11"/>
  <c r="E95" i="11"/>
  <c r="D95" i="11"/>
  <c r="C95" i="11"/>
  <c r="B95" i="11"/>
  <c r="J94" i="11"/>
  <c r="I94" i="11"/>
  <c r="H94" i="11"/>
  <c r="G94" i="11"/>
  <c r="F94" i="11"/>
  <c r="E94" i="11"/>
  <c r="D94" i="11"/>
  <c r="C94" i="11"/>
  <c r="B94" i="11"/>
  <c r="J93" i="11"/>
  <c r="I93" i="11"/>
  <c r="H93" i="11"/>
  <c r="G93" i="11"/>
  <c r="F93" i="11"/>
  <c r="E93" i="11"/>
  <c r="D93" i="11"/>
  <c r="C93" i="11"/>
  <c r="B93" i="11"/>
  <c r="J92" i="11"/>
  <c r="I92" i="11"/>
  <c r="H92" i="11"/>
  <c r="G92" i="11"/>
  <c r="F92" i="11"/>
  <c r="E92" i="11"/>
  <c r="D92" i="11"/>
  <c r="C92" i="11"/>
  <c r="B92" i="11"/>
  <c r="J91" i="11"/>
  <c r="I91" i="11"/>
  <c r="H91" i="11"/>
  <c r="G91" i="11"/>
  <c r="F91" i="11"/>
  <c r="E91" i="11"/>
  <c r="D91" i="11"/>
  <c r="C91" i="11"/>
  <c r="B91" i="11"/>
  <c r="J90" i="11"/>
  <c r="I90" i="11"/>
  <c r="H90" i="11"/>
  <c r="G90" i="11"/>
  <c r="F90" i="11"/>
  <c r="E90" i="11"/>
  <c r="D90" i="11"/>
  <c r="C90" i="11"/>
  <c r="B90" i="11"/>
  <c r="J89" i="11"/>
  <c r="I89" i="11"/>
  <c r="H89" i="11"/>
  <c r="G89" i="11"/>
  <c r="F89" i="11"/>
  <c r="E89" i="11"/>
  <c r="D89" i="11"/>
  <c r="C89" i="11"/>
  <c r="B89" i="11"/>
  <c r="J88" i="11"/>
  <c r="I88" i="11"/>
  <c r="H88" i="11"/>
  <c r="G88" i="11"/>
  <c r="F88" i="11"/>
  <c r="E88" i="11"/>
  <c r="D88" i="11"/>
  <c r="C88" i="11"/>
  <c r="B88" i="11"/>
  <c r="J87" i="11"/>
  <c r="I87" i="11"/>
  <c r="H87" i="11"/>
  <c r="G87" i="11"/>
  <c r="F87" i="11"/>
  <c r="E87" i="11"/>
  <c r="D87" i="11"/>
  <c r="C87" i="11"/>
  <c r="B87" i="11"/>
  <c r="J86" i="11"/>
  <c r="I86" i="11"/>
  <c r="H86" i="11"/>
  <c r="G86" i="11"/>
  <c r="F86" i="11"/>
  <c r="E86" i="11"/>
  <c r="D86" i="11"/>
  <c r="C86" i="11"/>
  <c r="B86" i="11"/>
  <c r="J85" i="11"/>
  <c r="I85" i="11"/>
  <c r="H85" i="11"/>
  <c r="G85" i="11"/>
  <c r="F85" i="11"/>
  <c r="E85" i="11"/>
  <c r="D85" i="11"/>
  <c r="C85" i="11"/>
  <c r="B85" i="11"/>
  <c r="J84" i="11"/>
  <c r="I84" i="11"/>
  <c r="H84" i="11"/>
  <c r="G84" i="11"/>
  <c r="F84" i="11"/>
  <c r="E84" i="11"/>
  <c r="D84" i="11"/>
  <c r="C84" i="11"/>
  <c r="B84" i="11"/>
  <c r="J83" i="11"/>
  <c r="I83" i="11"/>
  <c r="H83" i="11"/>
  <c r="G83" i="11"/>
  <c r="F83" i="11"/>
  <c r="E83" i="11"/>
  <c r="D83" i="11"/>
  <c r="C83" i="11"/>
  <c r="B83" i="11"/>
  <c r="J82" i="11"/>
  <c r="I82" i="11"/>
  <c r="H82" i="11"/>
  <c r="G82" i="11"/>
  <c r="F82" i="11"/>
  <c r="E82" i="11"/>
  <c r="D82" i="11"/>
  <c r="C82" i="11"/>
  <c r="B82" i="11"/>
  <c r="J81" i="11"/>
  <c r="I81" i="11"/>
  <c r="H81" i="11"/>
  <c r="G81" i="11"/>
  <c r="F81" i="11"/>
  <c r="E81" i="11"/>
  <c r="D81" i="11"/>
  <c r="C81" i="11"/>
  <c r="B81" i="11"/>
  <c r="J80" i="11"/>
  <c r="I80" i="11"/>
  <c r="H80" i="11"/>
  <c r="G80" i="11"/>
  <c r="F80" i="11"/>
  <c r="E80" i="11"/>
  <c r="D80" i="11"/>
  <c r="C80" i="11"/>
  <c r="B80" i="11"/>
  <c r="J79" i="11"/>
  <c r="I79" i="11"/>
  <c r="H79" i="11"/>
  <c r="G79" i="11"/>
  <c r="F79" i="11"/>
  <c r="E79" i="11"/>
  <c r="D79" i="11"/>
  <c r="C79" i="11"/>
  <c r="B79" i="11"/>
  <c r="J78" i="11"/>
  <c r="I78" i="11"/>
  <c r="H78" i="11"/>
  <c r="G78" i="11"/>
  <c r="F78" i="11"/>
  <c r="E78" i="11"/>
  <c r="D78" i="11"/>
  <c r="C78" i="11"/>
  <c r="B78" i="11"/>
  <c r="J77" i="11"/>
  <c r="I77" i="11"/>
  <c r="H77" i="11"/>
  <c r="G77" i="11"/>
  <c r="F77" i="11"/>
  <c r="E77" i="11"/>
  <c r="D77" i="11"/>
  <c r="C77" i="11"/>
  <c r="B77" i="11"/>
  <c r="J76" i="11"/>
  <c r="I76" i="11"/>
  <c r="H76" i="11"/>
  <c r="G76" i="11"/>
  <c r="F76" i="11"/>
  <c r="E76" i="11"/>
  <c r="D76" i="11"/>
  <c r="C76" i="11"/>
  <c r="B76" i="11"/>
  <c r="J75" i="11"/>
  <c r="I75" i="11"/>
  <c r="H75" i="11"/>
  <c r="G75" i="11"/>
  <c r="F75" i="11"/>
  <c r="E75" i="11"/>
  <c r="D75" i="11"/>
  <c r="C75" i="11"/>
  <c r="B75" i="11"/>
  <c r="J74" i="11"/>
  <c r="I74" i="11"/>
  <c r="H74" i="11"/>
  <c r="G74" i="11"/>
  <c r="F74" i="11"/>
  <c r="E74" i="11"/>
  <c r="D74" i="11"/>
  <c r="C74" i="11"/>
  <c r="B74" i="11"/>
  <c r="J73" i="11"/>
  <c r="I73" i="11"/>
  <c r="H73" i="11"/>
  <c r="G73" i="11"/>
  <c r="F73" i="11"/>
  <c r="E73" i="11"/>
  <c r="D73" i="11"/>
  <c r="C73" i="11"/>
  <c r="B73" i="11"/>
  <c r="J72" i="11"/>
  <c r="I72" i="11"/>
  <c r="H72" i="11"/>
  <c r="G72" i="11"/>
  <c r="F72" i="11"/>
  <c r="E72" i="11"/>
  <c r="D72" i="11"/>
  <c r="C72" i="11"/>
  <c r="B72" i="11"/>
  <c r="J71" i="11"/>
  <c r="I71" i="11"/>
  <c r="H71" i="11"/>
  <c r="G71" i="11"/>
  <c r="F71" i="11"/>
  <c r="E71" i="11"/>
  <c r="D71" i="11"/>
  <c r="C71" i="11"/>
  <c r="B71" i="11"/>
  <c r="J70" i="11"/>
  <c r="I70" i="11"/>
  <c r="H70" i="11"/>
  <c r="G70" i="11"/>
  <c r="F70" i="11"/>
  <c r="E70" i="11"/>
  <c r="D70" i="11"/>
  <c r="C70" i="11"/>
  <c r="B70" i="11"/>
  <c r="J69" i="11"/>
  <c r="I69" i="11"/>
  <c r="H69" i="11"/>
  <c r="G69" i="11"/>
  <c r="F69" i="11"/>
  <c r="E69" i="11"/>
  <c r="D69" i="11"/>
  <c r="C69" i="11"/>
  <c r="B69" i="11"/>
  <c r="J68" i="11"/>
  <c r="I68" i="11"/>
  <c r="H68" i="11"/>
  <c r="G68" i="11"/>
  <c r="F68" i="11"/>
  <c r="E68" i="11"/>
  <c r="D68" i="11"/>
  <c r="C68" i="11"/>
  <c r="B68" i="11"/>
  <c r="J67" i="11"/>
  <c r="I67" i="11"/>
  <c r="H67" i="11"/>
  <c r="G67" i="11"/>
  <c r="F67" i="11"/>
  <c r="E67" i="11"/>
  <c r="D67" i="11"/>
  <c r="C67" i="11"/>
  <c r="B67" i="11"/>
  <c r="J66" i="11"/>
  <c r="I66" i="11"/>
  <c r="H66" i="11"/>
  <c r="G66" i="11"/>
  <c r="F66" i="11"/>
  <c r="E66" i="11"/>
  <c r="D66" i="11"/>
  <c r="C66" i="11"/>
  <c r="B66" i="11"/>
  <c r="B2" i="11"/>
  <c r="F1" i="11"/>
  <c r="D1" i="11"/>
  <c r="B1" i="11"/>
  <c r="D117" i="11" l="1"/>
  <c r="D123" i="11" s="1"/>
  <c r="H117" i="11"/>
  <c r="H120" i="11" s="1"/>
  <c r="C117" i="11"/>
  <c r="C120" i="11" s="1"/>
  <c r="G117" i="11"/>
  <c r="G122" i="11" s="1"/>
  <c r="B117" i="11"/>
  <c r="B118" i="11" s="1"/>
  <c r="B119" i="11" s="1"/>
  <c r="F117" i="11"/>
  <c r="F120" i="11" s="1"/>
  <c r="J117" i="11"/>
  <c r="J118" i="11" s="1"/>
  <c r="E117" i="11"/>
  <c r="E122" i="11" s="1"/>
  <c r="I117" i="11"/>
  <c r="I119" i="11" s="1"/>
  <c r="H116" i="11"/>
  <c r="B122" i="11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B2" i="10"/>
  <c r="F1" i="10"/>
  <c r="D1" i="10"/>
  <c r="B1" i="10"/>
  <c r="J127" i="9"/>
  <c r="I127" i="9"/>
  <c r="H127" i="9"/>
  <c r="G127" i="9"/>
  <c r="F127" i="9"/>
  <c r="E127" i="9"/>
  <c r="D127" i="9"/>
  <c r="C127" i="9"/>
  <c r="B127" i="9"/>
  <c r="J126" i="9"/>
  <c r="I126" i="9"/>
  <c r="H126" i="9"/>
  <c r="G126" i="9"/>
  <c r="F126" i="9"/>
  <c r="E126" i="9"/>
  <c r="D126" i="9"/>
  <c r="C126" i="9"/>
  <c r="B126" i="9"/>
  <c r="J125" i="9"/>
  <c r="I125" i="9"/>
  <c r="H125" i="9"/>
  <c r="G125" i="9"/>
  <c r="F125" i="9"/>
  <c r="E125" i="9"/>
  <c r="D125" i="9"/>
  <c r="C125" i="9"/>
  <c r="B125" i="9"/>
  <c r="J124" i="9"/>
  <c r="I124" i="9"/>
  <c r="H124" i="9"/>
  <c r="G124" i="9"/>
  <c r="F124" i="9"/>
  <c r="E124" i="9"/>
  <c r="D124" i="9"/>
  <c r="C124" i="9"/>
  <c r="B124" i="9"/>
  <c r="J115" i="9"/>
  <c r="I115" i="9"/>
  <c r="H115" i="9"/>
  <c r="G115" i="9"/>
  <c r="F115" i="9"/>
  <c r="E115" i="9"/>
  <c r="D115" i="9"/>
  <c r="C115" i="9"/>
  <c r="B115" i="9"/>
  <c r="J114" i="9"/>
  <c r="I114" i="9"/>
  <c r="H114" i="9"/>
  <c r="G114" i="9"/>
  <c r="F114" i="9"/>
  <c r="E114" i="9"/>
  <c r="D114" i="9"/>
  <c r="C114" i="9"/>
  <c r="B114" i="9"/>
  <c r="J113" i="9"/>
  <c r="I113" i="9"/>
  <c r="H113" i="9"/>
  <c r="G113" i="9"/>
  <c r="F113" i="9"/>
  <c r="E113" i="9"/>
  <c r="D113" i="9"/>
  <c r="C113" i="9"/>
  <c r="B113" i="9"/>
  <c r="J112" i="9"/>
  <c r="I112" i="9"/>
  <c r="H112" i="9"/>
  <c r="G112" i="9"/>
  <c r="F112" i="9"/>
  <c r="E112" i="9"/>
  <c r="D112" i="9"/>
  <c r="C112" i="9"/>
  <c r="B112" i="9"/>
  <c r="J111" i="9"/>
  <c r="I111" i="9"/>
  <c r="H111" i="9"/>
  <c r="G111" i="9"/>
  <c r="F111" i="9"/>
  <c r="E111" i="9"/>
  <c r="D111" i="9"/>
  <c r="C111" i="9"/>
  <c r="B111" i="9"/>
  <c r="J110" i="9"/>
  <c r="I110" i="9"/>
  <c r="H110" i="9"/>
  <c r="G110" i="9"/>
  <c r="F110" i="9"/>
  <c r="E110" i="9"/>
  <c r="D110" i="9"/>
  <c r="C110" i="9"/>
  <c r="B110" i="9"/>
  <c r="J109" i="9"/>
  <c r="I109" i="9"/>
  <c r="H109" i="9"/>
  <c r="G109" i="9"/>
  <c r="F109" i="9"/>
  <c r="E109" i="9"/>
  <c r="D109" i="9"/>
  <c r="C109" i="9"/>
  <c r="B109" i="9"/>
  <c r="J108" i="9"/>
  <c r="I108" i="9"/>
  <c r="H108" i="9"/>
  <c r="G108" i="9"/>
  <c r="F108" i="9"/>
  <c r="E108" i="9"/>
  <c r="D108" i="9"/>
  <c r="C108" i="9"/>
  <c r="B108" i="9"/>
  <c r="J107" i="9"/>
  <c r="I107" i="9"/>
  <c r="H107" i="9"/>
  <c r="G107" i="9"/>
  <c r="F107" i="9"/>
  <c r="E107" i="9"/>
  <c r="D107" i="9"/>
  <c r="C107" i="9"/>
  <c r="B107" i="9"/>
  <c r="J106" i="9"/>
  <c r="I106" i="9"/>
  <c r="H106" i="9"/>
  <c r="G106" i="9"/>
  <c r="F106" i="9"/>
  <c r="E106" i="9"/>
  <c r="D106" i="9"/>
  <c r="C106" i="9"/>
  <c r="B106" i="9"/>
  <c r="J105" i="9"/>
  <c r="I105" i="9"/>
  <c r="H105" i="9"/>
  <c r="G105" i="9"/>
  <c r="F105" i="9"/>
  <c r="E105" i="9"/>
  <c r="D105" i="9"/>
  <c r="C105" i="9"/>
  <c r="B105" i="9"/>
  <c r="J104" i="9"/>
  <c r="I104" i="9"/>
  <c r="H104" i="9"/>
  <c r="G104" i="9"/>
  <c r="F104" i="9"/>
  <c r="E104" i="9"/>
  <c r="D104" i="9"/>
  <c r="C104" i="9"/>
  <c r="B104" i="9"/>
  <c r="J103" i="9"/>
  <c r="I103" i="9"/>
  <c r="H103" i="9"/>
  <c r="G103" i="9"/>
  <c r="F103" i="9"/>
  <c r="E103" i="9"/>
  <c r="D103" i="9"/>
  <c r="C103" i="9"/>
  <c r="B103" i="9"/>
  <c r="J102" i="9"/>
  <c r="I102" i="9"/>
  <c r="H102" i="9"/>
  <c r="G102" i="9"/>
  <c r="F102" i="9"/>
  <c r="E102" i="9"/>
  <c r="D102" i="9"/>
  <c r="C102" i="9"/>
  <c r="B102" i="9"/>
  <c r="J101" i="9"/>
  <c r="I101" i="9"/>
  <c r="H101" i="9"/>
  <c r="G101" i="9"/>
  <c r="F101" i="9"/>
  <c r="E101" i="9"/>
  <c r="D101" i="9"/>
  <c r="C101" i="9"/>
  <c r="B101" i="9"/>
  <c r="J100" i="9"/>
  <c r="I100" i="9"/>
  <c r="H100" i="9"/>
  <c r="G100" i="9"/>
  <c r="F100" i="9"/>
  <c r="E100" i="9"/>
  <c r="D100" i="9"/>
  <c r="C100" i="9"/>
  <c r="B100" i="9"/>
  <c r="J99" i="9"/>
  <c r="I99" i="9"/>
  <c r="H99" i="9"/>
  <c r="G99" i="9"/>
  <c r="F99" i="9"/>
  <c r="E99" i="9"/>
  <c r="D99" i="9"/>
  <c r="C99" i="9"/>
  <c r="B99" i="9"/>
  <c r="J98" i="9"/>
  <c r="I98" i="9"/>
  <c r="H98" i="9"/>
  <c r="G98" i="9"/>
  <c r="F98" i="9"/>
  <c r="E98" i="9"/>
  <c r="D98" i="9"/>
  <c r="C98" i="9"/>
  <c r="B98" i="9"/>
  <c r="J97" i="9"/>
  <c r="I97" i="9"/>
  <c r="H97" i="9"/>
  <c r="G97" i="9"/>
  <c r="F97" i="9"/>
  <c r="E97" i="9"/>
  <c r="D97" i="9"/>
  <c r="C97" i="9"/>
  <c r="B97" i="9"/>
  <c r="J96" i="9"/>
  <c r="I96" i="9"/>
  <c r="H96" i="9"/>
  <c r="G96" i="9"/>
  <c r="F96" i="9"/>
  <c r="E96" i="9"/>
  <c r="D96" i="9"/>
  <c r="C96" i="9"/>
  <c r="B96" i="9"/>
  <c r="J95" i="9"/>
  <c r="I95" i="9"/>
  <c r="H95" i="9"/>
  <c r="G95" i="9"/>
  <c r="F95" i="9"/>
  <c r="E95" i="9"/>
  <c r="D95" i="9"/>
  <c r="C95" i="9"/>
  <c r="B95" i="9"/>
  <c r="J94" i="9"/>
  <c r="I94" i="9"/>
  <c r="H94" i="9"/>
  <c r="G94" i="9"/>
  <c r="F94" i="9"/>
  <c r="E94" i="9"/>
  <c r="D94" i="9"/>
  <c r="C94" i="9"/>
  <c r="B94" i="9"/>
  <c r="J93" i="9"/>
  <c r="I93" i="9"/>
  <c r="H93" i="9"/>
  <c r="G93" i="9"/>
  <c r="F93" i="9"/>
  <c r="E93" i="9"/>
  <c r="D93" i="9"/>
  <c r="C93" i="9"/>
  <c r="B93" i="9"/>
  <c r="J92" i="9"/>
  <c r="I92" i="9"/>
  <c r="H92" i="9"/>
  <c r="G92" i="9"/>
  <c r="F92" i="9"/>
  <c r="E92" i="9"/>
  <c r="D92" i="9"/>
  <c r="C92" i="9"/>
  <c r="B92" i="9"/>
  <c r="J91" i="9"/>
  <c r="I91" i="9"/>
  <c r="H91" i="9"/>
  <c r="G91" i="9"/>
  <c r="F91" i="9"/>
  <c r="E91" i="9"/>
  <c r="D91" i="9"/>
  <c r="C91" i="9"/>
  <c r="B91" i="9"/>
  <c r="J90" i="9"/>
  <c r="I90" i="9"/>
  <c r="H90" i="9"/>
  <c r="G90" i="9"/>
  <c r="F90" i="9"/>
  <c r="E90" i="9"/>
  <c r="D90" i="9"/>
  <c r="C90" i="9"/>
  <c r="B90" i="9"/>
  <c r="J89" i="9"/>
  <c r="I89" i="9"/>
  <c r="H89" i="9"/>
  <c r="G89" i="9"/>
  <c r="F89" i="9"/>
  <c r="E89" i="9"/>
  <c r="D89" i="9"/>
  <c r="C89" i="9"/>
  <c r="B89" i="9"/>
  <c r="J88" i="9"/>
  <c r="I88" i="9"/>
  <c r="H88" i="9"/>
  <c r="G88" i="9"/>
  <c r="F88" i="9"/>
  <c r="E88" i="9"/>
  <c r="D88" i="9"/>
  <c r="C88" i="9"/>
  <c r="B88" i="9"/>
  <c r="J87" i="9"/>
  <c r="I87" i="9"/>
  <c r="H87" i="9"/>
  <c r="G87" i="9"/>
  <c r="F87" i="9"/>
  <c r="E87" i="9"/>
  <c r="D87" i="9"/>
  <c r="C87" i="9"/>
  <c r="B87" i="9"/>
  <c r="J86" i="9"/>
  <c r="I86" i="9"/>
  <c r="H86" i="9"/>
  <c r="G86" i="9"/>
  <c r="F86" i="9"/>
  <c r="E86" i="9"/>
  <c r="D86" i="9"/>
  <c r="C86" i="9"/>
  <c r="B86" i="9"/>
  <c r="J85" i="9"/>
  <c r="I85" i="9"/>
  <c r="H85" i="9"/>
  <c r="G85" i="9"/>
  <c r="F85" i="9"/>
  <c r="E85" i="9"/>
  <c r="D85" i="9"/>
  <c r="C85" i="9"/>
  <c r="B85" i="9"/>
  <c r="J84" i="9"/>
  <c r="I84" i="9"/>
  <c r="H84" i="9"/>
  <c r="G84" i="9"/>
  <c r="F84" i="9"/>
  <c r="E84" i="9"/>
  <c r="D84" i="9"/>
  <c r="C84" i="9"/>
  <c r="B84" i="9"/>
  <c r="J83" i="9"/>
  <c r="I83" i="9"/>
  <c r="H83" i="9"/>
  <c r="G83" i="9"/>
  <c r="F83" i="9"/>
  <c r="E83" i="9"/>
  <c r="D83" i="9"/>
  <c r="C83" i="9"/>
  <c r="B83" i="9"/>
  <c r="J82" i="9"/>
  <c r="I82" i="9"/>
  <c r="H82" i="9"/>
  <c r="G82" i="9"/>
  <c r="F82" i="9"/>
  <c r="E82" i="9"/>
  <c r="D82" i="9"/>
  <c r="C82" i="9"/>
  <c r="B82" i="9"/>
  <c r="J81" i="9"/>
  <c r="I81" i="9"/>
  <c r="H81" i="9"/>
  <c r="G81" i="9"/>
  <c r="F81" i="9"/>
  <c r="E81" i="9"/>
  <c r="D81" i="9"/>
  <c r="C81" i="9"/>
  <c r="B81" i="9"/>
  <c r="J80" i="9"/>
  <c r="I80" i="9"/>
  <c r="H80" i="9"/>
  <c r="G80" i="9"/>
  <c r="F80" i="9"/>
  <c r="E80" i="9"/>
  <c r="D80" i="9"/>
  <c r="C80" i="9"/>
  <c r="B80" i="9"/>
  <c r="J79" i="9"/>
  <c r="I79" i="9"/>
  <c r="H79" i="9"/>
  <c r="G79" i="9"/>
  <c r="F79" i="9"/>
  <c r="E79" i="9"/>
  <c r="D79" i="9"/>
  <c r="C79" i="9"/>
  <c r="B79" i="9"/>
  <c r="J78" i="9"/>
  <c r="I78" i="9"/>
  <c r="H78" i="9"/>
  <c r="G78" i="9"/>
  <c r="F78" i="9"/>
  <c r="E78" i="9"/>
  <c r="D78" i="9"/>
  <c r="C78" i="9"/>
  <c r="B78" i="9"/>
  <c r="J77" i="9"/>
  <c r="I77" i="9"/>
  <c r="H77" i="9"/>
  <c r="G77" i="9"/>
  <c r="F77" i="9"/>
  <c r="E77" i="9"/>
  <c r="D77" i="9"/>
  <c r="C77" i="9"/>
  <c r="B77" i="9"/>
  <c r="J76" i="9"/>
  <c r="I76" i="9"/>
  <c r="H76" i="9"/>
  <c r="G76" i="9"/>
  <c r="F76" i="9"/>
  <c r="E76" i="9"/>
  <c r="D76" i="9"/>
  <c r="C76" i="9"/>
  <c r="B76" i="9"/>
  <c r="J75" i="9"/>
  <c r="I75" i="9"/>
  <c r="H75" i="9"/>
  <c r="G75" i="9"/>
  <c r="F75" i="9"/>
  <c r="E75" i="9"/>
  <c r="D75" i="9"/>
  <c r="C75" i="9"/>
  <c r="B75" i="9"/>
  <c r="J74" i="9"/>
  <c r="I74" i="9"/>
  <c r="H74" i="9"/>
  <c r="G74" i="9"/>
  <c r="F74" i="9"/>
  <c r="E74" i="9"/>
  <c r="D74" i="9"/>
  <c r="C74" i="9"/>
  <c r="B74" i="9"/>
  <c r="J73" i="9"/>
  <c r="I73" i="9"/>
  <c r="H73" i="9"/>
  <c r="G73" i="9"/>
  <c r="F73" i="9"/>
  <c r="E73" i="9"/>
  <c r="D73" i="9"/>
  <c r="C73" i="9"/>
  <c r="B73" i="9"/>
  <c r="J72" i="9"/>
  <c r="I72" i="9"/>
  <c r="H72" i="9"/>
  <c r="G72" i="9"/>
  <c r="F72" i="9"/>
  <c r="E72" i="9"/>
  <c r="D72" i="9"/>
  <c r="C72" i="9"/>
  <c r="B72" i="9"/>
  <c r="J71" i="9"/>
  <c r="I71" i="9"/>
  <c r="H71" i="9"/>
  <c r="G71" i="9"/>
  <c r="F71" i="9"/>
  <c r="E71" i="9"/>
  <c r="D71" i="9"/>
  <c r="C71" i="9"/>
  <c r="B71" i="9"/>
  <c r="J70" i="9"/>
  <c r="I70" i="9"/>
  <c r="H70" i="9"/>
  <c r="G70" i="9"/>
  <c r="F70" i="9"/>
  <c r="E70" i="9"/>
  <c r="D70" i="9"/>
  <c r="C70" i="9"/>
  <c r="B70" i="9"/>
  <c r="J69" i="9"/>
  <c r="I69" i="9"/>
  <c r="H69" i="9"/>
  <c r="G69" i="9"/>
  <c r="F69" i="9"/>
  <c r="E69" i="9"/>
  <c r="D69" i="9"/>
  <c r="C69" i="9"/>
  <c r="B69" i="9"/>
  <c r="J68" i="9"/>
  <c r="I68" i="9"/>
  <c r="H68" i="9"/>
  <c r="G68" i="9"/>
  <c r="F68" i="9"/>
  <c r="E68" i="9"/>
  <c r="D68" i="9"/>
  <c r="C68" i="9"/>
  <c r="B68" i="9"/>
  <c r="J67" i="9"/>
  <c r="I67" i="9"/>
  <c r="H67" i="9"/>
  <c r="G67" i="9"/>
  <c r="F67" i="9"/>
  <c r="E67" i="9"/>
  <c r="D67" i="9"/>
  <c r="C67" i="9"/>
  <c r="B67" i="9"/>
  <c r="J66" i="9"/>
  <c r="I66" i="9"/>
  <c r="H66" i="9"/>
  <c r="G66" i="9"/>
  <c r="F66" i="9"/>
  <c r="E66" i="9"/>
  <c r="D66" i="9"/>
  <c r="C66" i="9"/>
  <c r="B66" i="9"/>
  <c r="B2" i="9"/>
  <c r="F1" i="9"/>
  <c r="D1" i="9"/>
  <c r="B1" i="9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B2" i="8"/>
  <c r="F1" i="8"/>
  <c r="D1" i="8"/>
  <c r="B1" i="8"/>
  <c r="D118" i="11" l="1"/>
  <c r="D119" i="11" s="1"/>
  <c r="D122" i="11"/>
  <c r="H118" i="11"/>
  <c r="D120" i="11"/>
  <c r="I117" i="10"/>
  <c r="H117" i="10"/>
  <c r="F117" i="9"/>
  <c r="F118" i="9" s="1"/>
  <c r="F119" i="9" s="1"/>
  <c r="B117" i="9"/>
  <c r="B122" i="9" s="1"/>
  <c r="D117" i="10"/>
  <c r="D120" i="10" s="1"/>
  <c r="F118" i="11"/>
  <c r="I120" i="11"/>
  <c r="B116" i="11"/>
  <c r="B120" i="11"/>
  <c r="B121" i="11" s="1"/>
  <c r="I123" i="11"/>
  <c r="G116" i="11"/>
  <c r="J121" i="11"/>
  <c r="C123" i="11"/>
  <c r="C116" i="11"/>
  <c r="I118" i="11"/>
  <c r="I122" i="11"/>
  <c r="E117" i="10"/>
  <c r="E122" i="10" s="1"/>
  <c r="J117" i="9"/>
  <c r="J120" i="9" s="1"/>
  <c r="D117" i="8"/>
  <c r="H117" i="8"/>
  <c r="H120" i="8" s="1"/>
  <c r="I121" i="11"/>
  <c r="I116" i="11"/>
  <c r="F123" i="11"/>
  <c r="B123" i="11"/>
  <c r="H121" i="11"/>
  <c r="D116" i="11"/>
  <c r="E123" i="11"/>
  <c r="H119" i="11"/>
  <c r="F119" i="11"/>
  <c r="J119" i="11"/>
  <c r="E116" i="11"/>
  <c r="G120" i="11"/>
  <c r="G121" i="11" s="1"/>
  <c r="E118" i="11"/>
  <c r="E119" i="11" s="1"/>
  <c r="E120" i="11"/>
  <c r="E121" i="11" s="1"/>
  <c r="J123" i="11"/>
  <c r="G118" i="11"/>
  <c r="G119" i="11" s="1"/>
  <c r="C122" i="11"/>
  <c r="F122" i="11"/>
  <c r="H123" i="11"/>
  <c r="J120" i="11"/>
  <c r="G123" i="11"/>
  <c r="F116" i="11"/>
  <c r="H122" i="11"/>
  <c r="J116" i="11"/>
  <c r="J122" i="11"/>
  <c r="C118" i="11"/>
  <c r="C119" i="11" s="1"/>
  <c r="C121" i="11" s="1"/>
  <c r="F121" i="11"/>
  <c r="D121" i="11"/>
  <c r="B117" i="10"/>
  <c r="B123" i="10" s="1"/>
  <c r="F117" i="10"/>
  <c r="F122" i="10" s="1"/>
  <c r="J117" i="10"/>
  <c r="J123" i="10" s="1"/>
  <c r="C117" i="10"/>
  <c r="C123" i="10" s="1"/>
  <c r="G117" i="10"/>
  <c r="G120" i="10" s="1"/>
  <c r="C117" i="9"/>
  <c r="C118" i="9" s="1"/>
  <c r="C119" i="9" s="1"/>
  <c r="H117" i="9"/>
  <c r="H120" i="9" s="1"/>
  <c r="I117" i="9"/>
  <c r="I121" i="9" s="1"/>
  <c r="G117" i="9"/>
  <c r="G122" i="9" s="1"/>
  <c r="D117" i="9"/>
  <c r="D116" i="9" s="1"/>
  <c r="E117" i="9"/>
  <c r="E117" i="8"/>
  <c r="E123" i="8" s="1"/>
  <c r="I117" i="8"/>
  <c r="I116" i="8" s="1"/>
  <c r="B117" i="8"/>
  <c r="B123" i="8" s="1"/>
  <c r="F117" i="8"/>
  <c r="F123" i="8" s="1"/>
  <c r="J117" i="8"/>
  <c r="J116" i="8" s="1"/>
  <c r="C117" i="8"/>
  <c r="G117" i="8"/>
  <c r="G120" i="8" s="1"/>
  <c r="H121" i="10"/>
  <c r="H118" i="10"/>
  <c r="H120" i="10"/>
  <c r="H116" i="10"/>
  <c r="H122" i="10"/>
  <c r="H123" i="10"/>
  <c r="H119" i="10"/>
  <c r="I120" i="10"/>
  <c r="I116" i="10"/>
  <c r="I121" i="10"/>
  <c r="I123" i="10"/>
  <c r="I119" i="10"/>
  <c r="I122" i="10"/>
  <c r="I118" i="10"/>
  <c r="J116" i="10"/>
  <c r="J121" i="10"/>
  <c r="F123" i="9"/>
  <c r="F122" i="9"/>
  <c r="F116" i="9"/>
  <c r="D120" i="8"/>
  <c r="D116" i="8"/>
  <c r="D123" i="8"/>
  <c r="D122" i="8"/>
  <c r="D118" i="8"/>
  <c r="D119" i="8" s="1"/>
  <c r="H121" i="8"/>
  <c r="H123" i="8"/>
  <c r="H122" i="8"/>
  <c r="B2" i="6"/>
  <c r="F1" i="6"/>
  <c r="D1" i="6"/>
  <c r="B1" i="6"/>
  <c r="B2" i="1"/>
  <c r="F1" i="1"/>
  <c r="D1" i="1"/>
  <c r="B1" i="1"/>
  <c r="B2" i="5"/>
  <c r="F1" i="5"/>
  <c r="D1" i="5"/>
  <c r="B1" i="5"/>
  <c r="B2" i="4"/>
  <c r="B120" i="10" l="1"/>
  <c r="D122" i="10"/>
  <c r="B116" i="10"/>
  <c r="D123" i="10"/>
  <c r="J119" i="9"/>
  <c r="B116" i="9"/>
  <c r="J123" i="9"/>
  <c r="J118" i="9"/>
  <c r="B120" i="9"/>
  <c r="B123" i="9"/>
  <c r="F120" i="9"/>
  <c r="F121" i="9" s="1"/>
  <c r="B118" i="9"/>
  <c r="B119" i="9" s="1"/>
  <c r="G122" i="10"/>
  <c r="D116" i="10"/>
  <c r="D118" i="10"/>
  <c r="D119" i="10" s="1"/>
  <c r="G123" i="10"/>
  <c r="G118" i="10"/>
  <c r="G119" i="10" s="1"/>
  <c r="G121" i="10" s="1"/>
  <c r="E118" i="10"/>
  <c r="E119" i="10" s="1"/>
  <c r="E123" i="10"/>
  <c r="E116" i="10"/>
  <c r="E120" i="10"/>
  <c r="I118" i="9"/>
  <c r="C122" i="9"/>
  <c r="I122" i="9"/>
  <c r="I123" i="9"/>
  <c r="I119" i="9"/>
  <c r="I116" i="9"/>
  <c r="I120" i="9"/>
  <c r="J116" i="9"/>
  <c r="H123" i="9"/>
  <c r="J121" i="9"/>
  <c r="H118" i="8"/>
  <c r="H119" i="8"/>
  <c r="H116" i="8"/>
  <c r="I120" i="8"/>
  <c r="I118" i="8"/>
  <c r="B116" i="8"/>
  <c r="B120" i="8"/>
  <c r="B122" i="8"/>
  <c r="B118" i="8"/>
  <c r="B119" i="8" s="1"/>
  <c r="J120" i="8"/>
  <c r="J121" i="8"/>
  <c r="J118" i="8"/>
  <c r="I121" i="8"/>
  <c r="G116" i="10"/>
  <c r="J122" i="9"/>
  <c r="G116" i="9"/>
  <c r="F116" i="10"/>
  <c r="F123" i="10"/>
  <c r="F120" i="10"/>
  <c r="C118" i="10"/>
  <c r="C119" i="10" s="1"/>
  <c r="C122" i="10"/>
  <c r="J120" i="10"/>
  <c r="J118" i="10"/>
  <c r="B118" i="10"/>
  <c r="B119" i="10" s="1"/>
  <c r="J122" i="10"/>
  <c r="B122" i="10"/>
  <c r="J119" i="10"/>
  <c r="D121" i="10"/>
  <c r="C116" i="10"/>
  <c r="F118" i="10"/>
  <c r="F119" i="10" s="1"/>
  <c r="C120" i="10"/>
  <c r="G118" i="9"/>
  <c r="G119" i="9" s="1"/>
  <c r="D122" i="9"/>
  <c r="D123" i="9"/>
  <c r="D118" i="9"/>
  <c r="D119" i="9" s="1"/>
  <c r="C123" i="9"/>
  <c r="C116" i="9"/>
  <c r="C120" i="9"/>
  <c r="C121" i="9" s="1"/>
  <c r="D120" i="9"/>
  <c r="D121" i="9" s="1"/>
  <c r="E116" i="8"/>
  <c r="E118" i="8"/>
  <c r="E119" i="8" s="1"/>
  <c r="E122" i="8"/>
  <c r="E120" i="8"/>
  <c r="E121" i="8" s="1"/>
  <c r="G118" i="8"/>
  <c r="G119" i="8" s="1"/>
  <c r="G121" i="8" s="1"/>
  <c r="G122" i="8"/>
  <c r="J119" i="8"/>
  <c r="C123" i="8"/>
  <c r="D121" i="8"/>
  <c r="J122" i="8"/>
  <c r="C116" i="8"/>
  <c r="G123" i="8"/>
  <c r="C120" i="8"/>
  <c r="C118" i="8"/>
  <c r="C119" i="8" s="1"/>
  <c r="C122" i="8"/>
  <c r="I123" i="8"/>
  <c r="G116" i="8"/>
  <c r="J123" i="8"/>
  <c r="I122" i="8"/>
  <c r="I119" i="8"/>
  <c r="E118" i="9"/>
  <c r="E119" i="9" s="1"/>
  <c r="H116" i="9"/>
  <c r="E123" i="9"/>
  <c r="H118" i="9"/>
  <c r="E120" i="9"/>
  <c r="G123" i="9"/>
  <c r="E122" i="9"/>
  <c r="E116" i="9"/>
  <c r="H122" i="9"/>
  <c r="H121" i="9"/>
  <c r="G120" i="9"/>
  <c r="H119" i="9"/>
  <c r="F118" i="8"/>
  <c r="F119" i="8" s="1"/>
  <c r="F116" i="8"/>
  <c r="F122" i="8"/>
  <c r="F120" i="8"/>
  <c r="F1" i="4"/>
  <c r="B28" i="6"/>
  <c r="D1" i="4"/>
  <c r="B1" i="4"/>
  <c r="B121" i="10" l="1"/>
  <c r="B121" i="8"/>
  <c r="E121" i="10"/>
  <c r="B121" i="9"/>
  <c r="F121" i="8"/>
  <c r="G121" i="9"/>
  <c r="F121" i="10"/>
  <c r="C121" i="10"/>
  <c r="C121" i="8"/>
  <c r="E121" i="9"/>
  <c r="J127" i="1"/>
  <c r="I127" i="1"/>
  <c r="J126" i="1"/>
  <c r="I126" i="1"/>
  <c r="J125" i="1"/>
  <c r="I125" i="1"/>
  <c r="J124" i="1"/>
  <c r="I12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G66" i="1"/>
  <c r="G67" i="1"/>
  <c r="G68" i="1"/>
  <c r="G69" i="1"/>
  <c r="G70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F66" i="1"/>
  <c r="F67" i="1"/>
  <c r="F68" i="1"/>
  <c r="F69" i="1"/>
  <c r="F70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66" i="1"/>
  <c r="E67" i="1"/>
  <c r="E68" i="1"/>
  <c r="E69" i="1"/>
  <c r="E70" i="1"/>
  <c r="E72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H127" i="1"/>
  <c r="G127" i="1"/>
  <c r="F127" i="1"/>
  <c r="E127" i="1"/>
  <c r="H126" i="1"/>
  <c r="G126" i="1"/>
  <c r="F126" i="1"/>
  <c r="E126" i="1"/>
  <c r="D127" i="1"/>
  <c r="D126" i="1"/>
  <c r="C127" i="1"/>
  <c r="C126" i="1"/>
  <c r="B127" i="1"/>
  <c r="B126" i="1"/>
  <c r="H124" i="1"/>
  <c r="G124" i="1"/>
  <c r="F124" i="1"/>
  <c r="E124" i="1"/>
  <c r="D124" i="1"/>
  <c r="C124" i="1"/>
  <c r="B124" i="1"/>
  <c r="H125" i="1"/>
  <c r="G125" i="1"/>
  <c r="F125" i="1"/>
  <c r="E125" i="1"/>
  <c r="D125" i="1"/>
  <c r="C125" i="1"/>
  <c r="B125" i="1"/>
  <c r="D117" i="1" l="1"/>
  <c r="D120" i="1" s="1"/>
  <c r="B117" i="1"/>
  <c r="B123" i="1" s="1"/>
  <c r="F117" i="1"/>
  <c r="F123" i="1" s="1"/>
  <c r="H117" i="1"/>
  <c r="H118" i="1" s="1"/>
  <c r="H119" i="1" s="1"/>
  <c r="J117" i="1"/>
  <c r="J116" i="1" s="1"/>
  <c r="E117" i="1"/>
  <c r="E120" i="1" s="1"/>
  <c r="I117" i="1"/>
  <c r="I120" i="1" s="1"/>
  <c r="C117" i="1"/>
  <c r="C120" i="1" s="1"/>
  <c r="G117" i="1"/>
  <c r="G123" i="1" s="1"/>
  <c r="B118" i="1"/>
  <c r="D118" i="1" l="1"/>
  <c r="D116" i="1"/>
  <c r="E123" i="1"/>
  <c r="J118" i="1"/>
  <c r="J123" i="1"/>
  <c r="G120" i="1"/>
  <c r="J122" i="1"/>
  <c r="G118" i="1"/>
  <c r="G119" i="1" s="1"/>
  <c r="J120" i="1"/>
  <c r="J119" i="1"/>
  <c r="J121" i="1"/>
  <c r="G116" i="1"/>
  <c r="D122" i="1"/>
  <c r="D123" i="1"/>
  <c r="B120" i="1"/>
  <c r="G122" i="1"/>
  <c r="D119" i="1"/>
  <c r="D121" i="1" s="1"/>
  <c r="F116" i="1"/>
  <c r="B122" i="1"/>
  <c r="H122" i="1"/>
  <c r="C118" i="1"/>
  <c r="C119" i="1" s="1"/>
  <c r="C121" i="1" s="1"/>
  <c r="F118" i="1"/>
  <c r="F119" i="1" s="1"/>
  <c r="H123" i="1"/>
  <c r="E118" i="1"/>
  <c r="E119" i="1" s="1"/>
  <c r="E121" i="1" s="1"/>
  <c r="F120" i="1"/>
  <c r="B116" i="1"/>
  <c r="I118" i="1"/>
  <c r="I119" i="1" s="1"/>
  <c r="I121" i="1" s="1"/>
  <c r="H120" i="1"/>
  <c r="H121" i="1" s="1"/>
  <c r="C122" i="1"/>
  <c r="F122" i="1"/>
  <c r="H116" i="1"/>
  <c r="C116" i="1"/>
  <c r="I116" i="1"/>
  <c r="B119" i="1"/>
  <c r="E122" i="1"/>
  <c r="I122" i="1"/>
  <c r="C123" i="1"/>
  <c r="I123" i="1"/>
  <c r="E116" i="1"/>
  <c r="B121" i="1" l="1"/>
  <c r="F121" i="1"/>
  <c r="G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Andersen, Trude</author>
  </authors>
  <commentList>
    <comment ref="A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Andersen, Trude:</t>
        </r>
        <r>
          <rPr>
            <sz val="9"/>
            <color indexed="81"/>
            <rFont val="Tahoma"/>
            <family val="2"/>
          </rPr>
          <t xml:space="preserve">
prøvenr stemmer ikke overens ift F-disk</t>
        </r>
      </text>
    </comment>
  </commentList>
</comments>
</file>

<file path=xl/sharedStrings.xml><?xml version="1.0" encoding="utf-8"?>
<sst xmlns="http://schemas.openxmlformats.org/spreadsheetml/2006/main" count="468" uniqueCount="156">
  <si>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</si>
  <si>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</si>
  <si>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</si>
  <si>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</si>
  <si>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</si>
  <si>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</si>
  <si>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</si>
  <si>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</si>
  <si>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</si>
  <si>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</si>
  <si>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</si>
  <si>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</si>
  <si>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</si>
  <si>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</si>
  <si>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</si>
  <si>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</si>
  <si>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</si>
  <si>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</si>
  <si>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</si>
  <si>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</si>
  <si>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</si>
  <si>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</si>
  <si>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</si>
  <si>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</si>
  <si>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</si>
  <si>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</si>
  <si>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</si>
  <si>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</si>
  <si>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</si>
  <si>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</si>
  <si>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</si>
  <si>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</si>
  <si>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</si>
  <si>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</si>
  <si>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</si>
  <si>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</si>
  <si>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</si>
  <si>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</si>
  <si>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</si>
  <si>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</si>
  <si>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</si>
  <si>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</si>
  <si>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</si>
  <si>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</si>
  <si>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Holdbarhetsforsøk</t>
  </si>
  <si>
    <t>Modell:</t>
  </si>
  <si>
    <t>Forsøket er utført ved: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</si>
  <si>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</si>
  <si>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</si>
  <si>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</si>
  <si>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</si>
  <si>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</si>
  <si>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</si>
  <si>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</si>
  <si>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</si>
  <si>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</si>
  <si>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</si>
  <si>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</si>
  <si>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</si>
  <si>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</si>
  <si>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</si>
  <si>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</si>
  <si>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</si>
  <si>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</si>
  <si>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</si>
  <si>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</si>
  <si>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</si>
  <si>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</si>
  <si>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</si>
  <si>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</si>
  <si>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</si>
  <si>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</si>
  <si>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</si>
  <si>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</si>
  <si>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</si>
  <si>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</si>
  <si>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</si>
  <si>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</si>
  <si>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lagre</t>
  </si>
  <si>
    <t>___</t>
  </si>
  <si>
    <t xml:space="preserve">Dokument ID: </t>
  </si>
  <si>
    <t>D54447</t>
  </si>
  <si>
    <t xml:space="preserve">Dokument tittel:  </t>
  </si>
  <si>
    <t xml:space="preserve">Versjon: </t>
  </si>
  <si>
    <t xml:space="preserve">Rapport lest og godkjent (elektronisk signatur): </t>
  </si>
  <si>
    <t xml:space="preserve">Mal: </t>
  </si>
  <si>
    <t>Hvilket reagens (lot) er benyttet?</t>
  </si>
  <si>
    <t>Prøverør type (lotnr.)</t>
  </si>
  <si>
    <t>Betingelse 6</t>
  </si>
  <si>
    <t>Betingelse 7</t>
  </si>
  <si>
    <t>Betingelse 8</t>
  </si>
  <si>
    <t>Retningslinjer for utførelse av holdbarhetsforsøk er angitt i HL - Holdbarhetsforsøk (D47301)</t>
  </si>
  <si>
    <t xml:space="preserve">Mal godkjent av: </t>
  </si>
  <si>
    <t xml:space="preserve">Kopi kontrollert og tatt i bruk (dato/alias): </t>
  </si>
  <si>
    <t>HL - Rapportmal Holdbarhetsforsøk</t>
  </si>
  <si>
    <t>Fordeling av arbeidsoppgaver</t>
  </si>
  <si>
    <t>Fremskaffet og gjennomgått dokumentasjon, litteratur</t>
  </si>
  <si>
    <t>Praktisk gjennomføring</t>
  </si>
  <si>
    <t>Statistiske beregninger</t>
  </si>
  <si>
    <t>Skrive prosedyrer</t>
  </si>
  <si>
    <t>Utarbeide rapport</t>
  </si>
  <si>
    <t xml:space="preserve">Dokumentasjon, litteratur: </t>
  </si>
  <si>
    <t>02.05.18 AIDTOR / KRAK</t>
  </si>
  <si>
    <t>1.00</t>
  </si>
  <si>
    <t>RES</t>
  </si>
  <si>
    <t>Holdbarhetsforsøk 21OHAS</t>
  </si>
  <si>
    <t>14.02.2018</t>
  </si>
  <si>
    <t>Marte Grøsvik</t>
  </si>
  <si>
    <t>21-hydroxylaseantistoff</t>
  </si>
  <si>
    <t>Serum</t>
  </si>
  <si>
    <t>Hormonlaboratoriet, Haukeland Universitetssjukehus</t>
  </si>
  <si>
    <t>Eirik Søfteland, Marte Grøsvik</t>
  </si>
  <si>
    <t>Marte Grøsvik, Trude Andersen</t>
  </si>
  <si>
    <t>F:\Reagenser og forbruksvarer\Pakningsvedlegg\Benkeanalyser\21OHAS\21-OH Ab RSR ELISA.4 2017.pdf</t>
  </si>
  <si>
    <t>21-hydroxylaseantistoff (21OHAS)</t>
  </si>
  <si>
    <t>Victor 2030</t>
  </si>
  <si>
    <t>ELISA</t>
  </si>
  <si>
    <t>21-Hydroxylase (21-OH) Autoantibody ELISA kit fra RSR (Lot: K21EH15AR, K21E16A)</t>
  </si>
  <si>
    <t>x</t>
  </si>
  <si>
    <t>Ingen</t>
  </si>
  <si>
    <t>Serum - BD Vacutainer 5 ml (7163845)</t>
  </si>
  <si>
    <t>60-120</t>
  </si>
  <si>
    <t>0 dager</t>
  </si>
  <si>
    <t>1 dag</t>
  </si>
  <si>
    <t>3 dager</t>
  </si>
  <si>
    <t>5 dager</t>
  </si>
  <si>
    <t>7 dager</t>
  </si>
  <si>
    <t>Romtemperatur</t>
  </si>
  <si>
    <t>Romtemperatur/kjøleskap</t>
  </si>
  <si>
    <r>
      <t xml:space="preserve">-80 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</si>
  <si>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>&lt;0,4</t>
  </si>
  <si>
    <t>&gt;100</t>
  </si>
  <si>
    <t>1 frys/tin</t>
  </si>
  <si>
    <t>0-prøve</t>
  </si>
  <si>
    <t xml:space="preserve">21-hydroxylase er også holdbar etter 1 frys/tin-syklus. </t>
  </si>
  <si>
    <t>21-hydroxylase er holdbar 3 dager i romtemperatur (gelrør og avpipettert serum), og 7 dager i kjøl (gelrør og avpipettert serum).</t>
  </si>
  <si>
    <t xml:space="preserve">Prøve 1, 6, 8, 13 og 14 er blitt eksludert fra statistiske beregninger da disse ligger utenfor måleområdet (0,4-100 U/mL). Prøve 1, 13 og 14 er vurdert i forhold til om de holder seg negative gjennom hele tidsperioden. Prøve 13 og 14 er derfor kun analysert etter 3 dager i romtemperatur, og etter 7 dager på kjøl. 3 av 3 prøver holder seg negative gjennom hele tidsperioden.  </t>
  </si>
  <si>
    <r>
      <rPr>
        <b/>
        <sz val="10"/>
        <rFont val="Arial"/>
        <family val="2"/>
      </rPr>
      <t>ROM gel:</t>
    </r>
    <r>
      <rPr>
        <sz val="10"/>
        <rFont val="Arial"/>
        <family val="2"/>
      </rPr>
      <t xml:space="preserve"> 90 % konfidensintervall for gjennomsnittene ligger innenfor tillatte grenser etter 3 dager. 2 av enkeltprøvene avviker mer enn tillatt totalfeil på 30 % totalt etter 3 dager. Mistenker at 0-prøven til prøve nr. 9 er feil, da 4/5 påfølgende resultater avviker mer enn 30 % fra nullprøven. Samme krav til 90 % konfidensintervall for gjennomsnittene er ikke oppfylt etter 5 dager. </t>
    </r>
  </si>
  <si>
    <r>
      <rPr>
        <b/>
        <sz val="10"/>
        <rFont val="Arial"/>
        <family val="2"/>
      </rPr>
      <t>ROM fraskilt</t>
    </r>
    <r>
      <rPr>
        <sz val="10"/>
        <rFont val="Arial"/>
        <family val="2"/>
      </rPr>
      <t xml:space="preserve">: 90 % konfidensintervall for gjennomsnittene ligger innenfor tillatte grenser etter 3 dager. 1 enkeltprøvene avviker med enn tillatt totalfeil på 30 % totalt etter 3 dager. Mistenker at 0-prøven til prøve nr. 9 er feil, da 3/5 påfølgende resultater avviker mer enn 30 % fra nullprøven. Samme krav til 90 % konfidensintervall for gjennomsnittene er ikke oppfylt etter 5 dager.  </t>
    </r>
  </si>
  <si>
    <t>Rådata er lagret i perm merket "Holdbarhetsforsøk benkeanalyser 2018"</t>
  </si>
  <si>
    <r>
      <rPr>
        <b/>
        <sz val="10"/>
        <rFont val="Arial"/>
        <family val="2"/>
      </rPr>
      <t>KJØL fraskilt:</t>
    </r>
    <r>
      <rPr>
        <sz val="10"/>
        <rFont val="Arial"/>
        <family val="2"/>
      </rPr>
      <t xml:space="preserve"> 90 % konfidensintervall for gjennomsnittene ligger innenfor tillatte grenser etter 7 dager. Ingen av enkeltprøvene avviker mer enn tillatt totalfeil på 30 % totalt etter 7 dager. </t>
    </r>
  </si>
  <si>
    <r>
      <rPr>
        <b/>
        <sz val="10"/>
        <rFont val="Arial"/>
        <family val="2"/>
      </rPr>
      <t>Frys/tin</t>
    </r>
    <r>
      <rPr>
        <sz val="10"/>
        <rFont val="Arial"/>
        <family val="2"/>
      </rPr>
      <t xml:space="preserve">: 90 % konfidensintervall for gjennomsnittene ligger innenfor tillatte grenser etter 1 frys/tin-syklus. 1 av 1 prøver holder seg negative gjennom hele tidsperioden. Resten av prøvene avviker med maks 15 % (prøve nr. 2). </t>
    </r>
  </si>
  <si>
    <t>F:\Validering verifisering og endringskontroll\Holdbarhet og oppbevaring\Holdbarhetsdata Automat og Spesial\Benkeanalyser\21OHAS</t>
  </si>
  <si>
    <t>6 dager</t>
  </si>
  <si>
    <r>
      <rPr>
        <b/>
        <sz val="10"/>
        <rFont val="Arial"/>
        <family val="2"/>
      </rPr>
      <t>KJØL gel</t>
    </r>
    <r>
      <rPr>
        <sz val="10"/>
        <rFont val="Arial"/>
        <family val="2"/>
      </rPr>
      <t xml:space="preserve">:  90 % konfidensintervall for gjennomsnittene ligger utenfor tillatte grenser etter 5 dager. 1 enkeltprøve avviker mer enn 30 % fra nullprøven. Dette ser ut til å skyldes prøve 9, hvor 0-prøven mistenkes å være feil da 3/5 påfølgende resultater avviker mer enn 30 % fra nullprøven. Ved å fjerne prøve 9, ser man at alle konfidensintervallene ligger innenfor grensene ved alle betingelser.  90 % konfidensintervall for gjennomsnittene ligger innenfor tillatte grenser etter 7 dager. 2 av enkeltprøvene avviker mer enn tillatt totalfeil på 30 %. Prøve nr. 5 ligger akkurat i øvre måleområde, så verdiene &gt; 100 er derfor eksludert fra beregningene (dette gjelder dag 3, 5 og 7). </t>
    </r>
  </si>
  <si>
    <r>
      <t xml:space="preserve">Blodprøver ble samlet inn fra 12 polikliniske pasienter med kjent Addison sykdom, samt 2 fra laboratoriepersinell (totalt 14 prøver). Prøvematerialet ble samlet inn i perioden 07.02.18-27.07.18. Blodprøvene koagulerte i 60-120 minutter før sentrifugering. Testet analytt i avpipettert serum og på gelrør oppbevart i romtemperatur og i kjøleskap. Testet også om antistoffet tillater en frys/tin-syklus.  Serum ble overført til nye rør og frosset ned ved - 80 </t>
    </r>
    <r>
      <rPr>
        <sz val="11"/>
        <color theme="3" tint="-0.499984740745262"/>
        <rFont val="Calibri"/>
        <family val="2"/>
      </rPr>
      <t>°</t>
    </r>
    <r>
      <rPr>
        <sz val="11"/>
        <color theme="3" tint="-0.499984740745262"/>
        <rFont val="Arial"/>
        <family val="2"/>
      </rPr>
      <t>C etter 1, 3, 5, 6 og 7 dager. Alle tidspunkt (betingelser) for en prøve ble analysert i samme analyseserie for å unngå dag-til-dag variasjon. Prøver ble tint og analysert i duplikat i perioden 26.03.18-23.08.18).</t>
    </r>
  </si>
  <si>
    <t>01.09.18/MAGROS</t>
  </si>
  <si>
    <t>marte.grosvik@helse-bergen.no</t>
  </si>
  <si>
    <t>Utført i perioden:</t>
  </si>
  <si>
    <t>26.03.18-23.08.18</t>
  </si>
  <si>
    <t>20.09.2018 - Hege Hoff Skavøy, 24.09.2018 - Jørn Vegard Sagen, 24.09.2018 - Søfteland, Eirik, 19.09.2018 - Torvestad, Astrid, 26.09.2018 - Trude Andersen</t>
  </si>
  <si>
    <t>BE</t>
  </si>
  <si>
    <t>EKR_DokType¤2#0¤2#Rapport¤3#EKR_Doktittel¤2#0¤2#Holdbarhetsforsøk 21OHAS¤3#EKR_DokumentID¤2#0¤2#R13097¤3#EKR_RefNr¤2#0¤2#02.13.5.11.10.1.1-R13097¤3#EKR_Gradering¤2#0¤2#Åpen¤3#EKR_Signatur¤2#0¤2#&lt;skal ikke godkjennes&gt;¤3#EKR_Verifisert¤2#0¤2#20.09.2018 - Hege Hoff Skavøy, 24.09.2018 - Jørn Vegard Sagen, 24.09.2018 - Søfteland, Eirik, 19.09.2018 - Torvestad, Astrid, 26.09.2018 - Trude Andersen¤3#EKR_Hørt¤2#0¤2#04.09.2018 - Søfteland, Eirik, 05.09.2018 - Torvestad, Astrid, 13.08.2018 - Torvestad, Astrid, 13.09.2018 - Torvestad, Astrid, 10.09.2018 - Trude Andersen, 18.09.2018 - Trude Andersen, 19.09.2018 - Tunes, Camilla¤3#EKR_AuditReview¤2#2¤2#¤3#EKR_AuditApprove¤2#2¤2#¤3#EKR_AuditFinal¤2#2¤2#¤3#EKR_Dokeier¤2#0¤2#&lt;Ingen&gt;¤3#EKR_Status¤2#0¤2#Utfylt¤3#EKR_Opprettet¤2#0¤2#22.08.2018¤3#EKR_Endret¤2#0¤2#26.09.2018¤3#EKR_Ibruk¤2#0¤2#26.09.2018¤3#EKR_Rapport¤2#3¤2#¤3#EKR_Utgitt¤2#0¤2#14.02.2018¤3#EKR_SkrevetAv¤2#0¤2#Trude Andersen, Marte Grøsvik¤3#EKR_UText1¤2#0¤2# ¤3#EKR_UText2¤2#0¤2# ¤3#EKR_UText3¤2#0¤2# ¤3#EKR_UText4¤2#0¤2# ¤3#EKR_DokRefnr¤2#4¤2#000302130511100101¤3#EKR_Gradnr¤2#4¤2#0¤3#EKR_Strukt00¤2#5¤2#¤5#¤5#HVRHF¤5#1¤5#-1¤4#¤5#02¤5#Helse Bergen HF¤5#1¤5#0¤4#.¤5#13¤5#Laboratorieklinikken¤5#1¤5#0¤4#.¤5#5¤5#Hormonlaboratoriet¤5#1¤5#0¤4#.¤5#11¤5#Validering/verifisering og endringskontroll¤5#0¤5#0¤4#.¤5#10¤5#Holdbarhetsforsøk¤5#0¤5#0¤4#.¤5#1¤5#Prøvemateriale¤5#0¤5#0¤4#.¤5#1¤5#AS¤5#0¤5#0¤4# - ¤3#</t>
  </si>
  <si>
    <t>EKR_RefNr¤1#EKR_Status¤1#EKR_Ibruk¤1#EKR_Strukt00¤1#</t>
  </si>
  <si>
    <t>ja</t>
  </si>
  <si>
    <t>04.09.18/Marte Grøsvik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</si>
</sst>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8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sz val="11"/>
      <color theme="3" tint="-0.499984740745262"/>
      <name val="Arial"/>
      <family val="2"/>
    </font>
    <font>
      <sz val="11"/>
      <color theme="3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6"/>
      <color indexed="12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3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/>
    <xf numFmtId="2" fontId="0" fillId="3" borderId="3" xfId="0" applyNumberFormat="1" applyFill="1" applyBorder="1" applyAlignment="1" applyProtection="1"/>
    <xf numFmtId="2" fontId="0" fillId="3" borderId="7" xfId="0" applyNumberFormat="1" applyFill="1" applyBorder="1" applyAlignment="1" applyProtection="1"/>
    <xf numFmtId="2" fontId="2" fillId="3" borderId="8" xfId="0" applyNumberFormat="1" applyFont="1" applyFill="1" applyBorder="1" applyProtection="1"/>
    <xf numFmtId="2" fontId="2" fillId="3" borderId="9" xfId="0" applyNumberFormat="1" applyFont="1" applyFill="1" applyBorder="1" applyProtection="1"/>
    <xf numFmtId="2" fontId="0" fillId="3" borderId="7" xfId="0" applyNumberFormat="1" applyFill="1" applyBorder="1" applyProtection="1"/>
    <xf numFmtId="2" fontId="0" fillId="3" borderId="10" xfId="0" applyNumberFormat="1" applyFill="1" applyBorder="1" applyProtection="1"/>
    <xf numFmtId="2" fontId="0" fillId="3" borderId="6" xfId="0" applyNumberFormat="1" applyFill="1" applyBorder="1" applyProtection="1"/>
    <xf numFmtId="2" fontId="2" fillId="3" borderId="11" xfId="0" applyNumberFormat="1" applyFont="1" applyFill="1" applyBorder="1" applyProtection="1"/>
    <xf numFmtId="2" fontId="0" fillId="3" borderId="3" xfId="0" applyNumberFormat="1" applyFill="1" applyBorder="1" applyProtection="1"/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16" fillId="5" borderId="13" xfId="0" applyFont="1" applyFill="1" applyBorder="1"/>
    <xf numFmtId="0" fontId="16" fillId="4" borderId="0" xfId="0" applyFont="1" applyFill="1" applyBorder="1"/>
    <xf numFmtId="0" fontId="16" fillId="5" borderId="13" xfId="0" applyFont="1" applyFill="1" applyBorder="1" applyAlignment="1">
      <alignment horizontal="center"/>
    </xf>
    <xf numFmtId="0" fontId="16" fillId="6" borderId="13" xfId="0" applyFont="1" applyFill="1" applyBorder="1"/>
    <xf numFmtId="0" fontId="16" fillId="6" borderId="14" xfId="0" applyFont="1" applyFill="1" applyBorder="1" applyAlignment="1"/>
    <xf numFmtId="0" fontId="16" fillId="6" borderId="16" xfId="0" applyFont="1" applyFill="1" applyBorder="1" applyAlignment="1"/>
    <xf numFmtId="0" fontId="16" fillId="6" borderId="14" xfId="0" applyFont="1" applyFill="1" applyBorder="1"/>
    <xf numFmtId="0" fontId="16" fillId="6" borderId="15" xfId="0" applyFont="1" applyFill="1" applyBorder="1"/>
    <xf numFmtId="0" fontId="16" fillId="6" borderId="16" xfId="0" applyFont="1" applyFill="1" applyBorder="1"/>
    <xf numFmtId="0" fontId="17" fillId="6" borderId="13" xfId="0" applyFont="1" applyFill="1" applyBorder="1"/>
    <xf numFmtId="0" fontId="16" fillId="6" borderId="18" xfId="0" applyFont="1" applyFill="1" applyBorder="1"/>
    <xf numFmtId="0" fontId="16" fillId="5" borderId="18" xfId="0" applyFont="1" applyFill="1" applyBorder="1"/>
    <xf numFmtId="0" fontId="16" fillId="6" borderId="19" xfId="0" applyFont="1" applyFill="1" applyBorder="1"/>
    <xf numFmtId="0" fontId="16" fillId="6" borderId="20" xfId="0" applyFont="1" applyFill="1" applyBorder="1"/>
    <xf numFmtId="0" fontId="16" fillId="6" borderId="21" xfId="0" applyFont="1" applyFill="1" applyBorder="1"/>
    <xf numFmtId="0" fontId="16" fillId="6" borderId="12" xfId="0" applyFont="1" applyFill="1" applyBorder="1"/>
    <xf numFmtId="0" fontId="16" fillId="5" borderId="22" xfId="0" applyFont="1" applyFill="1" applyBorder="1"/>
    <xf numFmtId="0" fontId="16" fillId="6" borderId="23" xfId="0" applyFont="1" applyFill="1" applyBorder="1"/>
    <xf numFmtId="0" fontId="16" fillId="5" borderId="24" xfId="0" applyFont="1" applyFill="1" applyBorder="1"/>
    <xf numFmtId="0" fontId="16" fillId="5" borderId="25" xfId="0" applyFont="1" applyFill="1" applyBorder="1"/>
    <xf numFmtId="0" fontId="16" fillId="6" borderId="26" xfId="0" applyFont="1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0" xfId="0" applyFill="1" applyBorder="1"/>
    <xf numFmtId="0" fontId="0" fillId="5" borderId="34" xfId="0" applyFill="1" applyBorder="1"/>
    <xf numFmtId="0" fontId="0" fillId="5" borderId="36" xfId="0" applyFill="1" applyBorder="1"/>
    <xf numFmtId="0" fontId="0" fillId="5" borderId="37" xfId="0" applyFill="1" applyBorder="1"/>
    <xf numFmtId="0" fontId="18" fillId="5" borderId="30" xfId="0" applyFont="1" applyFill="1" applyBorder="1"/>
    <xf numFmtId="0" fontId="0" fillId="0" borderId="0" xfId="0" quotePrefix="1"/>
    <xf numFmtId="0" fontId="21" fillId="3" borderId="0" xfId="0" applyFont="1" applyFill="1" applyBorder="1" applyProtection="1"/>
    <xf numFmtId="0" fontId="21" fillId="3" borderId="0" xfId="0" applyFont="1" applyFill="1" applyProtection="1"/>
    <xf numFmtId="0" fontId="20" fillId="3" borderId="38" xfId="0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Protection="1"/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Protection="1"/>
    <xf numFmtId="2" fontId="22" fillId="3" borderId="0" xfId="0" applyNumberFormat="1" applyFont="1" applyFill="1" applyBorder="1" applyAlignment="1" applyProtection="1">
      <alignment vertical="top" wrapText="1"/>
    </xf>
    <xf numFmtId="0" fontId="21" fillId="3" borderId="0" xfId="0" applyFont="1" applyFill="1" applyAlignment="1" applyProtection="1">
      <alignment vertical="top" wrapText="1"/>
    </xf>
    <xf numFmtId="0" fontId="21" fillId="3" borderId="0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vertical="justify" wrapText="1"/>
    </xf>
    <xf numFmtId="0" fontId="21" fillId="3" borderId="0" xfId="0" applyFont="1" applyFill="1" applyAlignment="1" applyProtection="1">
      <alignment vertical="justify" wrapText="1"/>
    </xf>
    <xf numFmtId="0" fontId="20" fillId="3" borderId="3" xfId="0" applyFont="1" applyFill="1" applyBorder="1" applyAlignment="1" applyProtection="1">
      <alignment horizontal="center"/>
      <protection locked="0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0" fontId="23" fillId="5" borderId="33" xfId="0" applyFont="1" applyFill="1" applyBorder="1"/>
    <xf numFmtId="0" fontId="23" fillId="7" borderId="0" xfId="0" applyFont="1" applyFill="1"/>
    <xf numFmtId="0" fontId="0" fillId="7" borderId="0" xfId="0" applyFill="1"/>
    <xf numFmtId="0" fontId="0" fillId="7" borderId="0" xfId="0" applyFill="1" applyBorder="1"/>
    <xf numFmtId="0" fontId="23" fillId="7" borderId="0" xfId="0" applyFont="1" applyFill="1" applyBorder="1"/>
    <xf numFmtId="0" fontId="23" fillId="4" borderId="0" xfId="0" applyFont="1" applyFill="1"/>
    <xf numFmtId="0" fontId="2" fillId="4" borderId="0" xfId="0" applyFont="1" applyFill="1"/>
    <xf numFmtId="0" fontId="24" fillId="4" borderId="0" xfId="0" applyFont="1" applyFill="1"/>
    <xf numFmtId="0" fontId="25" fillId="8" borderId="38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12" fillId="6" borderId="13" xfId="0" applyFont="1" applyFill="1" applyBorder="1"/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6" fillId="4" borderId="0" xfId="0" applyFont="1" applyFill="1"/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164" fontId="21" fillId="0" borderId="25" xfId="0" applyNumberFormat="1" applyFont="1" applyBorder="1" applyAlignment="1" applyProtection="1">
      <alignment horizontal="center"/>
      <protection locked="0"/>
    </xf>
    <xf numFmtId="0" fontId="20" fillId="2" borderId="42" xfId="0" applyFont="1" applyFill="1" applyBorder="1" applyAlignment="1" applyProtection="1">
      <alignment horizontal="center"/>
      <protection locked="0"/>
    </xf>
    <xf numFmtId="0" fontId="20" fillId="2" borderId="39" xfId="0" applyFont="1" applyFill="1" applyBorder="1" applyAlignment="1" applyProtection="1">
      <alignment horizontal="center"/>
      <protection locked="0"/>
    </xf>
    <xf numFmtId="0" fontId="20" fillId="2" borderId="40" xfId="0" applyFont="1" applyFill="1" applyBorder="1" applyAlignment="1" applyProtection="1">
      <alignment horizontal="center"/>
      <protection locked="0"/>
    </xf>
    <xf numFmtId="0" fontId="20" fillId="2" borderId="41" xfId="0" applyFont="1" applyFill="1" applyBorder="1" applyAlignment="1" applyProtection="1">
      <alignment horizontal="center"/>
      <protection locked="0"/>
    </xf>
    <xf numFmtId="0" fontId="20" fillId="3" borderId="3" xfId="0" applyFont="1" applyFill="1" applyBorder="1" applyAlignment="1" applyProtection="1">
      <alignment horizontal="center"/>
    </xf>
    <xf numFmtId="0" fontId="3" fillId="4" borderId="0" xfId="1" applyFill="1" applyAlignment="1" applyProtection="1"/>
    <xf numFmtId="0" fontId="16" fillId="5" borderId="13" xfId="0" quotePrefix="1" applyFont="1" applyFill="1" applyBorder="1"/>
    <xf numFmtId="165" fontId="21" fillId="0" borderId="12" xfId="0" applyNumberFormat="1" applyFont="1" applyBorder="1" applyAlignment="1" applyProtection="1">
      <alignment horizontal="center"/>
      <protection locked="0"/>
    </xf>
    <xf numFmtId="165" fontId="21" fillId="0" borderId="13" xfId="0" applyNumberFormat="1" applyFont="1" applyBorder="1" applyAlignment="1" applyProtection="1">
      <alignment horizontal="center"/>
      <protection locked="0"/>
    </xf>
    <xf numFmtId="0" fontId="11" fillId="5" borderId="45" xfId="0" applyFont="1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2" fillId="5" borderId="35" xfId="0" applyFont="1" applyFill="1" applyBorder="1"/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33" fillId="5" borderId="1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32" fillId="5" borderId="13" xfId="1" applyFont="1" applyFill="1" applyBorder="1" applyAlignment="1" applyProtection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1" fillId="3" borderId="0" xfId="0" applyNumberFormat="1" applyFont="1" applyFill="1" applyBorder="1" applyAlignment="1" applyProtection="1">
      <alignment vertical="justify" wrapText="1"/>
    </xf>
    <xf numFmtId="0" fontId="21" fillId="0" borderId="0" xfId="0" applyFont="1" applyAlignment="1">
      <alignment vertical="justify" wrapText="1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23" fillId="5" borderId="1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A-4376-BF1A-FF4D4240D9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gel'!$B$11:$J$11</c:f>
              <c:numCache>
                <c:formatCode>0.00</c:formatCode>
                <c:ptCount val="9"/>
                <c:pt idx="0">
                  <c:v>0.62</c:v>
                </c:pt>
                <c:pt idx="1">
                  <c:v>0.7</c:v>
                </c:pt>
                <c:pt idx="2">
                  <c:v>0.7</c:v>
                </c:pt>
                <c:pt idx="3">
                  <c:v>0.41</c:v>
                </c:pt>
                <c:pt idx="4">
                  <c:v>0.4</c:v>
                </c:pt>
                <c:pt idx="5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A-4376-BF1A-FF4D4240D9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gel'!$B$12:$J$12</c:f>
              <c:numCache>
                <c:formatCode>0.00</c:formatCode>
                <c:ptCount val="9"/>
                <c:pt idx="0">
                  <c:v>1.03</c:v>
                </c:pt>
                <c:pt idx="1">
                  <c:v>1.1599999999999999</c:v>
                </c:pt>
                <c:pt idx="2">
                  <c:v>1.06</c:v>
                </c:pt>
                <c:pt idx="3">
                  <c:v>1.1399999999999999</c:v>
                </c:pt>
                <c:pt idx="4">
                  <c:v>1.1399999999999999</c:v>
                </c:pt>
                <c:pt idx="5">
                  <c:v>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A-4376-BF1A-FF4D4240D9F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gel'!$B$13:$J$13</c:f>
              <c:numCache>
                <c:formatCode>0.00</c:formatCode>
                <c:ptCount val="9"/>
                <c:pt idx="0">
                  <c:v>72.2</c:v>
                </c:pt>
                <c:pt idx="1">
                  <c:v>75.400000000000006</c:v>
                </c:pt>
                <c:pt idx="2">
                  <c:v>74.09</c:v>
                </c:pt>
                <c:pt idx="3">
                  <c:v>7.94</c:v>
                </c:pt>
                <c:pt idx="4">
                  <c:v>8.77</c:v>
                </c:pt>
                <c:pt idx="5">
                  <c:v>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A-4376-BF1A-FF4D4240D9F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gel'!$B$14:$J$14</c:f>
              <c:numCache>
                <c:formatCode>0.00</c:formatCode>
                <c:ptCount val="9"/>
                <c:pt idx="0">
                  <c:v>100.1</c:v>
                </c:pt>
                <c:pt idx="1">
                  <c:v>89.7</c:v>
                </c:pt>
                <c:pt idx="2">
                  <c:v>69.86</c:v>
                </c:pt>
                <c:pt idx="3">
                  <c:v>19.739999999999998</c:v>
                </c:pt>
                <c:pt idx="4">
                  <c:v>16.350000000000001</c:v>
                </c:pt>
                <c:pt idx="5">
                  <c:v>46.51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A-4376-BF1A-FF4D4240D9F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gel'!$B$15:$J$15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35.82</c:v>
                </c:pt>
                <c:pt idx="4">
                  <c:v>20.350000000000001</c:v>
                </c:pt>
                <c:pt idx="5">
                  <c:v>19.03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A-4376-BF1A-FF4D4240D9F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gel'!$B$16:$J$16</c:f>
              <c:numCache>
                <c:formatCode>0.00</c:formatCode>
                <c:ptCount val="9"/>
                <c:pt idx="0">
                  <c:v>21.16</c:v>
                </c:pt>
                <c:pt idx="1">
                  <c:v>20.79</c:v>
                </c:pt>
                <c:pt idx="2">
                  <c:v>17.600000000000001</c:v>
                </c:pt>
                <c:pt idx="3">
                  <c:v>21.24</c:v>
                </c:pt>
                <c:pt idx="4">
                  <c:v>18.8</c:v>
                </c:pt>
                <c:pt idx="5">
                  <c:v>18.98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A-4376-BF1A-FF4D4240D9F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gel'!$B$17:$J$17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47.64</c:v>
                </c:pt>
                <c:pt idx="4">
                  <c:v>82.71</c:v>
                </c:pt>
                <c:pt idx="5">
                  <c:v>68.31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A-4376-BF1A-FF4D4240D9F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gel'!$B$18:$J$18</c:f>
              <c:numCache>
                <c:formatCode>0.00</c:formatCode>
                <c:ptCount val="9"/>
                <c:pt idx="0">
                  <c:v>29.08</c:v>
                </c:pt>
                <c:pt idx="1">
                  <c:v>45.65</c:v>
                </c:pt>
                <c:pt idx="2">
                  <c:v>40.49</c:v>
                </c:pt>
                <c:pt idx="3">
                  <c:v>46.18</c:v>
                </c:pt>
                <c:pt idx="4">
                  <c:v>49.8</c:v>
                </c:pt>
                <c:pt idx="5">
                  <c:v>22.56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A-4376-BF1A-FF4D4240D9F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gel'!$B$19:$J$19</c:f>
              <c:numCache>
                <c:formatCode>0.00</c:formatCode>
                <c:ptCount val="9"/>
                <c:pt idx="0">
                  <c:v>37.67</c:v>
                </c:pt>
                <c:pt idx="1">
                  <c:v>24.43</c:v>
                </c:pt>
                <c:pt idx="2">
                  <c:v>31.66</c:v>
                </c:pt>
                <c:pt idx="3">
                  <c:v>19.23</c:v>
                </c:pt>
                <c:pt idx="4">
                  <c:v>18.48</c:v>
                </c:pt>
                <c:pt idx="5">
                  <c:v>14.64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A-4376-BF1A-FF4D4240D9F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gel'!$B$20:$J$20</c:f>
              <c:numCache>
                <c:formatCode>0.00</c:formatCode>
                <c:ptCount val="9"/>
                <c:pt idx="0">
                  <c:v>68.3</c:v>
                </c:pt>
                <c:pt idx="1">
                  <c:v>68.311000000000007</c:v>
                </c:pt>
                <c:pt idx="2">
                  <c:v>60.6</c:v>
                </c:pt>
                <c:pt idx="3">
                  <c:v>52.4</c:v>
                </c:pt>
                <c:pt idx="4">
                  <c:v>52</c:v>
                </c:pt>
                <c:pt idx="5">
                  <c:v>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6A-4376-BF1A-FF4D4240D9F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gel'!$B$21:$J$21</c:f>
              <c:numCache>
                <c:formatCode>0.00</c:formatCode>
                <c:ptCount val="9"/>
                <c:pt idx="0">
                  <c:v>7.0570000000000004</c:v>
                </c:pt>
                <c:pt idx="1">
                  <c:v>7.298</c:v>
                </c:pt>
                <c:pt idx="2">
                  <c:v>8.0069999999999997</c:v>
                </c:pt>
                <c:pt idx="3">
                  <c:v>8.1001899999999996</c:v>
                </c:pt>
                <c:pt idx="4">
                  <c:v>8.0266000000000002</c:v>
                </c:pt>
                <c:pt idx="5">
                  <c:v>7.7604899999999999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6A-4376-BF1A-FF4D4240D9F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gel'!$B$22:$J$22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56A-4376-BF1A-FF4D4240D9F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gel'!$B$23:$J$23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56A-4376-BF1A-FF4D4240D9F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56A-4376-BF1A-FF4D4240D9F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56A-4376-BF1A-FF4D4240D9F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56A-4376-BF1A-FF4D4240D9F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56A-4376-BF1A-FF4D4240D9F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56A-4376-BF1A-FF4D4240D9F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56A-4376-BF1A-FF4D4240D9F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56A-4376-BF1A-FF4D4240D9F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56A-4376-BF1A-FF4D4240D9F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56A-4376-BF1A-FF4D4240D9F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56A-4376-BF1A-FF4D4240D9F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56A-4376-BF1A-FF4D4240D9F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56A-4376-BF1A-FF4D4240D9F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6A-4376-BF1A-FF4D4240D9F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56A-4376-BF1A-FF4D4240D9F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56A-4376-BF1A-FF4D4240D9F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56A-4376-BF1A-FF4D4240D9F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56A-4376-BF1A-FF4D4240D9F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56A-4376-BF1A-FF4D4240D9F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56A-4376-BF1A-FF4D4240D9F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56A-4376-BF1A-FF4D4240D9F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56A-4376-BF1A-FF4D4240D9F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56A-4376-BF1A-FF4D4240D9F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56A-4376-BF1A-FF4D4240D9F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56A-4376-BF1A-FF4D4240D9F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56A-4376-BF1A-FF4D4240D9F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56A-4376-BF1A-FF4D4240D9F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56A-4376-BF1A-FF4D4240D9F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56A-4376-BF1A-FF4D4240D9F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56A-4376-BF1A-FF4D4240D9F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56A-4376-BF1A-FF4D4240D9F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56A-4376-BF1A-FF4D4240D9F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56A-4376-BF1A-FF4D4240D9F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56A-4376-BF1A-FF4D4240D9F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56A-4376-BF1A-FF4D4240D9F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56A-4376-BF1A-FF4D4240D9F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56A-4376-BF1A-FF4D424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'Frys-tin'!$B$66:$J$66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6A-4A6C-8D14-B26FCDF312A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'Frys-tin'!$B$67:$J$67</c:f>
              <c:numCache>
                <c:formatCode>0.00</c:formatCode>
                <c:ptCount val="9"/>
                <c:pt idx="0">
                  <c:v>100</c:v>
                </c:pt>
                <c:pt idx="1">
                  <c:v>115.90909090909092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6A-4A6C-8D14-B26FCDF312A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'Frys-tin'!$B$68:$J$68</c:f>
              <c:numCache>
                <c:formatCode>0.00</c:formatCode>
                <c:ptCount val="9"/>
                <c:pt idx="0">
                  <c:v>100</c:v>
                </c:pt>
                <c:pt idx="1">
                  <c:v>108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6A-4A6C-8D14-B26FCDF312A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'Frys-tin'!$B$69:$J$69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6A-4A6C-8D14-B26FCDF312A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'Frys-tin'!$B$70:$J$70</c:f>
              <c:numCache>
                <c:formatCode>0.00</c:formatCode>
                <c:ptCount val="9"/>
                <c:pt idx="0">
                  <c:v>100</c:v>
                </c:pt>
                <c:pt idx="1">
                  <c:v>101.55802126675913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6A-4A6C-8D14-B26FCDF312A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'Frys-tin'!$B$71:$J$71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6A-4A6C-8D14-B26FCDF312A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'Frys-tin'!$B$72:$J$72</c:f>
              <c:numCache>
                <c:formatCode>0.00</c:formatCode>
                <c:ptCount val="9"/>
                <c:pt idx="0">
                  <c:v>100</c:v>
                </c:pt>
                <c:pt idx="1">
                  <c:v>101.44855144855146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6A-4A6C-8D14-B26FCDF312A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'Frys-tin'!$B$73:$J$73</c:f>
              <c:numCache>
                <c:formatCode>0.00</c:formatCode>
                <c:ptCount val="9"/>
                <c:pt idx="0">
                  <c:v>100</c:v>
                </c:pt>
                <c:pt idx="1">
                  <c:v>96.737457679285939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6A-4A6C-8D14-B26FCDF312A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'Frys-tin'!$B$74:$J$74</c:f>
              <c:numCache>
                <c:formatCode>0.00</c:formatCode>
                <c:ptCount val="9"/>
                <c:pt idx="0">
                  <c:v>100</c:v>
                </c:pt>
                <c:pt idx="1">
                  <c:v>118.46330275229357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6A-4A6C-8D14-B26FCDF312A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'Frys-tin'!$B$75:$J$75</c:f>
              <c:numCache>
                <c:formatCode>0.00</c:formatCode>
                <c:ptCount val="9"/>
                <c:pt idx="0">
                  <c:v>100</c:v>
                </c:pt>
                <c:pt idx="1">
                  <c:v>104.34782608695652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6A-4A6C-8D14-B26FCDF312A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'Frys-tin'!$B$76:$J$76</c:f>
              <c:numCache>
                <c:formatCode>0.00</c:formatCode>
                <c:ptCount val="9"/>
                <c:pt idx="0">
                  <c:v>100</c:v>
                </c:pt>
                <c:pt idx="1">
                  <c:v>102.2001419446416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6A-4A6C-8D14-B26FCDF312A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'Frys-tin'!$B$77:$J$77</c:f>
              <c:numCache>
                <c:formatCode>0.00</c:formatCode>
                <c:ptCount val="9"/>
                <c:pt idx="0">
                  <c:v>100</c:v>
                </c:pt>
                <c:pt idx="1">
                  <c:v>106.18287560219173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6A-4A6C-8D14-B26FCDF312A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6A-4A6C-8D14-B26FCDF312A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6A-4A6C-8D14-B26FCDF312A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6A-4A6C-8D14-B26FCDF312A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6A-4A6C-8D14-B26FCDF312A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6A-4A6C-8D14-B26FCDF312A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6A-4A6C-8D14-B26FCDF312A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6A-4A6C-8D14-B26FCDF312A5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6A-4A6C-8D14-B26FCDF312A5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6A-4A6C-8D14-B26FCDF312A5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6A-4A6C-8D14-B26FCDF312A5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6A-4A6C-8D14-B26FCDF312A5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6A-4A6C-8D14-B26FCDF312A5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6A-4A6C-8D14-B26FCDF312A5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6A-4A6C-8D14-B26FCDF312A5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6A-4A6C-8D14-B26FCDF312A5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6A-4A6C-8D14-B26FCDF312A5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6A-4A6C-8D14-B26FCDF312A5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6A-4A6C-8D14-B26FCDF312A5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6A-4A6C-8D14-B26FCDF312A5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6A-4A6C-8D14-B26FCDF312A5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6A-4A6C-8D14-B26FCDF312A5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6A-4A6C-8D14-B26FCDF312A5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6A-4A6C-8D14-B26FCDF312A5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6A-4A6C-8D14-B26FCDF312A5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6A-4A6C-8D14-B26FCDF312A5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6A-4A6C-8D14-B26FCDF312A5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6A-4A6C-8D14-B26FCDF312A5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6A-4A6C-8D14-B26FCDF312A5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6A-4A6C-8D14-B26FCDF312A5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6A-4A6C-8D14-B26FCDF312A5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6A-4A6C-8D14-B26FCDF312A5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6A-4A6C-8D14-B26FCDF312A5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6A-4A6C-8D14-B26FCDF312A5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6A-4A6C-8D14-B26FCDF312A5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6A-4A6C-8D14-B26FCDF312A5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6A-4A6C-8D14-B26FCDF312A5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6A-4A6C-8D14-B26FCDF312A5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6A-4A6C-8D14-B26FCDF312A5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'Frys-tin'!$B$121:$J$121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4.3878582467943446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'Frys-tin'!$B$121:$J$121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4.3878582467943446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106.09414085441898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B6A-4A6C-8D14-B26FCDF312A5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B6A-4A6C-8D14-B26FCDF312A5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B6A-4A6C-8D14-B26FCDF312A5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'Frys-tin'!$B$126:$J$126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B6A-4A6C-8D14-B26FCDF312A5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'Frys-tin'!$B$127:$J$127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B6A-4A6C-8D14-B26FCDF31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gel'!$B$66:$J$66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11A-9A06-7E49EC75717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gel'!$B$67:$J$67</c:f>
              <c:numCache>
                <c:formatCode>0.00</c:formatCode>
                <c:ptCount val="9"/>
                <c:pt idx="0">
                  <c:v>100</c:v>
                </c:pt>
                <c:pt idx="1">
                  <c:v>112.9032258064516</c:v>
                </c:pt>
                <c:pt idx="2">
                  <c:v>112.9032258064516</c:v>
                </c:pt>
                <c:pt idx="3">
                  <c:v>66.129032258064512</c:v>
                </c:pt>
                <c:pt idx="4">
                  <c:v>64.516129032258078</c:v>
                </c:pt>
                <c:pt idx="5">
                  <c:v>61.29032258064516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B-411A-9A06-7E49EC75717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gel'!$B$68:$J$68</c:f>
              <c:numCache>
                <c:formatCode>0.00</c:formatCode>
                <c:ptCount val="9"/>
                <c:pt idx="0">
                  <c:v>100</c:v>
                </c:pt>
                <c:pt idx="1">
                  <c:v>112.62135922330097</c:v>
                </c:pt>
                <c:pt idx="2">
                  <c:v>102.91262135922329</c:v>
                </c:pt>
                <c:pt idx="3">
                  <c:v>110.67961165048543</c:v>
                </c:pt>
                <c:pt idx="4">
                  <c:v>110.67961165048543</c:v>
                </c:pt>
                <c:pt idx="5">
                  <c:v>100.97087378640776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B-411A-9A06-7E49EC75717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gel'!$B$69:$J$69</c:f>
              <c:numCache>
                <c:formatCode>0.00</c:formatCode>
                <c:ptCount val="9"/>
                <c:pt idx="0">
                  <c:v>100</c:v>
                </c:pt>
                <c:pt idx="1">
                  <c:v>104.43213296398892</c:v>
                </c:pt>
                <c:pt idx="2">
                  <c:v>102.61772853185596</c:v>
                </c:pt>
                <c:pt idx="3">
                  <c:v>10.997229916897506</c:v>
                </c:pt>
                <c:pt idx="4">
                  <c:v>12.146814404432133</c:v>
                </c:pt>
                <c:pt idx="5">
                  <c:v>13.601108033240997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B-411A-9A06-7E49EC75717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gel'!$B$70:$J$70</c:f>
              <c:numCache>
                <c:formatCode>0.00</c:formatCode>
                <c:ptCount val="9"/>
                <c:pt idx="0">
                  <c:v>100</c:v>
                </c:pt>
                <c:pt idx="1">
                  <c:v>89.610389610389618</c:v>
                </c:pt>
                <c:pt idx="2">
                  <c:v>69.790209790209786</c:v>
                </c:pt>
                <c:pt idx="3">
                  <c:v>19.72027972027972</c:v>
                </c:pt>
                <c:pt idx="4">
                  <c:v>16.333666333666336</c:v>
                </c:pt>
                <c:pt idx="5">
                  <c:v>46.463536463536464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EB-411A-9A06-7E49EC75717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gel'!$B$71:$J$71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EB-411A-9A06-7E49EC75717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gel'!$B$72:$J$72</c:f>
              <c:numCache>
                <c:formatCode>0.00</c:formatCode>
                <c:ptCount val="9"/>
                <c:pt idx="0">
                  <c:v>100</c:v>
                </c:pt>
                <c:pt idx="1">
                  <c:v>98.251417769376175</c:v>
                </c:pt>
                <c:pt idx="2">
                  <c:v>83.175803402646508</c:v>
                </c:pt>
                <c:pt idx="3">
                  <c:v>100.37807183364838</c:v>
                </c:pt>
                <c:pt idx="4">
                  <c:v>88.846880907372409</c:v>
                </c:pt>
                <c:pt idx="5">
                  <c:v>89.69754253308129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EB-411A-9A06-7E49EC75717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gel'!$B$73:$J$73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EB-411A-9A06-7E49EC75717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gel'!$B$74:$J$74</c:f>
              <c:numCache>
                <c:formatCode>0.00</c:formatCode>
                <c:ptCount val="9"/>
                <c:pt idx="0">
                  <c:v>100</c:v>
                </c:pt>
                <c:pt idx="1">
                  <c:v>156.98074277854195</c:v>
                </c:pt>
                <c:pt idx="2">
                  <c:v>139.2365887207703</c:v>
                </c:pt>
                <c:pt idx="3">
                  <c:v>158.80330123796423</c:v>
                </c:pt>
                <c:pt idx="4">
                  <c:v>171.25171939477303</c:v>
                </c:pt>
                <c:pt idx="5">
                  <c:v>77.579092159559835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EB-411A-9A06-7E49EC75717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gel'!$B$75:$J$75</c:f>
              <c:numCache>
                <c:formatCode>0.00</c:formatCode>
                <c:ptCount val="9"/>
                <c:pt idx="0">
                  <c:v>100</c:v>
                </c:pt>
                <c:pt idx="1">
                  <c:v>64.852667905495082</c:v>
                </c:pt>
                <c:pt idx="2">
                  <c:v>84.045659676134861</c:v>
                </c:pt>
                <c:pt idx="3">
                  <c:v>51.048579771701618</c:v>
                </c:pt>
                <c:pt idx="4">
                  <c:v>49.057605521635253</c:v>
                </c:pt>
                <c:pt idx="5">
                  <c:v>38.86381736129546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EB-411A-9A06-7E49EC75717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gel'!$B$76:$J$76</c:f>
              <c:numCache>
                <c:formatCode>0.00</c:formatCode>
                <c:ptCount val="9"/>
                <c:pt idx="0">
                  <c:v>100</c:v>
                </c:pt>
                <c:pt idx="1">
                  <c:v>100.01610541727672</c:v>
                </c:pt>
                <c:pt idx="2">
                  <c:v>88.726207906295755</c:v>
                </c:pt>
                <c:pt idx="3">
                  <c:v>76.720351390922403</c:v>
                </c:pt>
                <c:pt idx="4">
                  <c:v>76.134699853587122</c:v>
                </c:pt>
                <c:pt idx="5">
                  <c:v>88.579795021961942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EB-411A-9A06-7E49EC75717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gel'!$B$77:$J$77</c:f>
              <c:numCache>
                <c:formatCode>0.00</c:formatCode>
                <c:ptCount val="9"/>
                <c:pt idx="0">
                  <c:v>100</c:v>
                </c:pt>
                <c:pt idx="1">
                  <c:v>103.4150488876293</c:v>
                </c:pt>
                <c:pt idx="2">
                  <c:v>113.46181096783334</c:v>
                </c:pt>
                <c:pt idx="3">
                  <c:v>114.78234377214112</c:v>
                </c:pt>
                <c:pt idx="4">
                  <c:v>113.73954938359077</c:v>
                </c:pt>
                <c:pt idx="5">
                  <c:v>109.96868357659062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EB-411A-9A06-7E49EC75717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EB-411A-9A06-7E49EC75717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EB-411A-9A06-7E49EC75717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EB-411A-9A06-7E49EC75717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EB-411A-9A06-7E49EC75717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EB-411A-9A06-7E49EC75717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EB-411A-9A06-7E49EC75717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EB-411A-9A06-7E49EC75717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EB-411A-9A06-7E49EC75717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EB-411A-9A06-7E49EC75717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EB-411A-9A06-7E49EC75717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EB-411A-9A06-7E49EC75717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EB-411A-9A06-7E49EC75717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EB-411A-9A06-7E49EC75717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EB-411A-9A06-7E49EC75717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EB-411A-9A06-7E49EC75717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EB-411A-9A06-7E49EC75717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EB-411A-9A06-7E49EC75717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EB-411A-9A06-7E49EC75717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EB-411A-9A06-7E49EC75717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EB-411A-9A06-7E49EC75717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CEB-411A-9A06-7E49EC75717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CEB-411A-9A06-7E49EC75717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CEB-411A-9A06-7E49EC75717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CEB-411A-9A06-7E49EC75717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CEB-411A-9A06-7E49EC75717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CEB-411A-9A06-7E49EC75717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CEB-411A-9A06-7E49EC75717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CEB-411A-9A06-7E49EC75717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CEB-411A-9A06-7E49EC75717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CEB-411A-9A06-7E49EC75717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CEB-411A-9A06-7E49EC75717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CEB-411A-9A06-7E49EC75717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CEB-411A-9A06-7E49EC75717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CEB-411A-9A06-7E49EC75717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CEB-411A-9A06-7E49EC75717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CEB-411A-9A06-7E49EC75717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CEB-411A-9A06-7E49EC75717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CEB-411A-9A06-7E49EC75717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'ROM gel'!$B$121:$J$121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15.094319422978177</c:v>
                  </c:pt>
                  <c:pt idx="2">
                    <c:v>12.925744814703663</c:v>
                  </c:pt>
                  <c:pt idx="3">
                    <c:v>29.564790102099177</c:v>
                  </c:pt>
                  <c:pt idx="4">
                    <c:v>31.240260980705912</c:v>
                  </c:pt>
                  <c:pt idx="5">
                    <c:v>19.755680972772065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'ROM gel'!$B$121:$J$121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15.094319422978177</c:v>
                  </c:pt>
                  <c:pt idx="2">
                    <c:v>12.925744814703663</c:v>
                  </c:pt>
                  <c:pt idx="3">
                    <c:v>29.564790102099177</c:v>
                  </c:pt>
                  <c:pt idx="4">
                    <c:v>31.240260980705912</c:v>
                  </c:pt>
                  <c:pt idx="5">
                    <c:v>19.755680972772065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104.78701004027226</c:v>
                </c:pt>
                <c:pt idx="2">
                  <c:v>99.652206240157923</c:v>
                </c:pt>
                <c:pt idx="3">
                  <c:v>78.806533505789432</c:v>
                </c:pt>
                <c:pt idx="4">
                  <c:v>78.078519609088957</c:v>
                </c:pt>
                <c:pt idx="5">
                  <c:v>69.668307946257713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CEB-411A-9A06-7E49EC75717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CEB-411A-9A06-7E49EC75717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CEB-411A-9A06-7E49EC75717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gel'!$B$126:$J$126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CEB-411A-9A06-7E49EC75717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gel'!$B$127:$J$127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CEB-411A-9A06-7E49EC75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FC-475C-A047-F4F8E3461B1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fraskilt'!$B$11:$J$11</c:f>
              <c:numCache>
                <c:formatCode>0.00</c:formatCode>
                <c:ptCount val="9"/>
                <c:pt idx="0">
                  <c:v>0.62</c:v>
                </c:pt>
                <c:pt idx="1">
                  <c:v>0.5</c:v>
                </c:pt>
                <c:pt idx="2">
                  <c:v>0.65</c:v>
                </c:pt>
                <c:pt idx="3">
                  <c:v>0.47</c:v>
                </c:pt>
                <c:pt idx="4">
                  <c:v>0.42</c:v>
                </c:pt>
                <c:pt idx="5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FC-475C-A047-F4F8E3461B1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fraskilt'!$B$12:$J$12</c:f>
              <c:numCache>
                <c:formatCode>0.00</c:formatCode>
                <c:ptCount val="9"/>
                <c:pt idx="0">
                  <c:v>1.03</c:v>
                </c:pt>
                <c:pt idx="1">
                  <c:v>1.1499999999999999</c:v>
                </c:pt>
                <c:pt idx="2">
                  <c:v>1.1200000000000001</c:v>
                </c:pt>
                <c:pt idx="3">
                  <c:v>0.99</c:v>
                </c:pt>
                <c:pt idx="4">
                  <c:v>1.05</c:v>
                </c:pt>
                <c:pt idx="5">
                  <c:v>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FC-475C-A047-F4F8E3461B1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fraskilt'!$B$13:$J$13</c:f>
              <c:numCache>
                <c:formatCode>0.00</c:formatCode>
                <c:ptCount val="9"/>
                <c:pt idx="0">
                  <c:v>72.72</c:v>
                </c:pt>
                <c:pt idx="1">
                  <c:v>80.099999999999994</c:v>
                </c:pt>
                <c:pt idx="2">
                  <c:v>68.680000000000007</c:v>
                </c:pt>
                <c:pt idx="3">
                  <c:v>8.3699999999999992</c:v>
                </c:pt>
                <c:pt idx="4">
                  <c:v>8.77</c:v>
                </c:pt>
                <c:pt idx="5">
                  <c:v>8.7100000000000009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FC-475C-A047-F4F8E3461B1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fraskilt'!$B$14:$J$14</c:f>
              <c:numCache>
                <c:formatCode>0.00</c:formatCode>
                <c:ptCount val="9"/>
                <c:pt idx="0">
                  <c:v>91.99</c:v>
                </c:pt>
                <c:pt idx="1">
                  <c:v>97.59</c:v>
                </c:pt>
                <c:pt idx="2">
                  <c:v>91.9</c:v>
                </c:pt>
                <c:pt idx="3">
                  <c:v>21.26</c:v>
                </c:pt>
                <c:pt idx="4">
                  <c:v>48.36</c:v>
                </c:pt>
                <c:pt idx="5">
                  <c:v>55.12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FC-475C-A047-F4F8E3461B1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fraskilt'!$B$15:$J$15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21.7</c:v>
                </c:pt>
                <c:pt idx="4">
                  <c:v>13.24</c:v>
                </c:pt>
                <c:pt idx="5">
                  <c:v>21.23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FC-475C-A047-F4F8E3461B1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fraskilt'!$B$16:$J$16</c:f>
              <c:numCache>
                <c:formatCode>0.00</c:formatCode>
                <c:ptCount val="9"/>
                <c:pt idx="0">
                  <c:v>21.16</c:v>
                </c:pt>
                <c:pt idx="1">
                  <c:v>14.92</c:v>
                </c:pt>
                <c:pt idx="2">
                  <c:v>19.97</c:v>
                </c:pt>
                <c:pt idx="3">
                  <c:v>21.9</c:v>
                </c:pt>
                <c:pt idx="4">
                  <c:v>16.91</c:v>
                </c:pt>
                <c:pt idx="5">
                  <c:v>14.53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FC-475C-A047-F4F8E3461B1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fraskilt'!$B$17:$J$17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56.23</c:v>
                </c:pt>
                <c:pt idx="3">
                  <c:v>35.880000000000003</c:v>
                </c:pt>
                <c:pt idx="4">
                  <c:v>49.37</c:v>
                </c:pt>
                <c:pt idx="5">
                  <c:v>53.84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FC-475C-A047-F4F8E3461B1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fraskilt'!$B$18:$J$18</c:f>
              <c:numCache>
                <c:formatCode>0.00</c:formatCode>
                <c:ptCount val="9"/>
                <c:pt idx="0">
                  <c:v>29.08</c:v>
                </c:pt>
                <c:pt idx="1">
                  <c:v>43.21</c:v>
                </c:pt>
                <c:pt idx="2">
                  <c:v>42.76</c:v>
                </c:pt>
                <c:pt idx="3">
                  <c:v>33.229999999999997</c:v>
                </c:pt>
                <c:pt idx="4">
                  <c:v>33.53</c:v>
                </c:pt>
                <c:pt idx="5">
                  <c:v>39.28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DFC-475C-A047-F4F8E3461B1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fraskilt'!$B$19:$J$19</c:f>
              <c:numCache>
                <c:formatCode>0.00</c:formatCode>
                <c:ptCount val="9"/>
                <c:pt idx="0">
                  <c:v>37.67</c:v>
                </c:pt>
                <c:pt idx="1">
                  <c:v>31.07</c:v>
                </c:pt>
                <c:pt idx="2">
                  <c:v>28.42</c:v>
                </c:pt>
                <c:pt idx="3">
                  <c:v>25.11</c:v>
                </c:pt>
                <c:pt idx="4">
                  <c:v>16.600000000000001</c:v>
                </c:pt>
                <c:pt idx="5">
                  <c:v>14.56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DFC-475C-A047-F4F8E3461B1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fraskilt'!$B$20:$J$20</c:f>
              <c:numCache>
                <c:formatCode>0.00</c:formatCode>
                <c:ptCount val="9"/>
                <c:pt idx="0">
                  <c:v>68.3</c:v>
                </c:pt>
                <c:pt idx="1">
                  <c:v>66.88</c:v>
                </c:pt>
                <c:pt idx="2">
                  <c:v>62.92</c:v>
                </c:pt>
                <c:pt idx="3">
                  <c:v>49.18</c:v>
                </c:pt>
                <c:pt idx="4">
                  <c:v>37.799999999999997</c:v>
                </c:pt>
                <c:pt idx="5">
                  <c:v>44.43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DFC-475C-A047-F4F8E3461B1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fraskilt'!$B$21:$J$21</c:f>
              <c:numCache>
                <c:formatCode>0.00</c:formatCode>
                <c:ptCount val="9"/>
                <c:pt idx="0">
                  <c:v>7.0570000000000004</c:v>
                </c:pt>
                <c:pt idx="1">
                  <c:v>6.8760000000000003</c:v>
                </c:pt>
                <c:pt idx="2">
                  <c:v>7.7279999999999998</c:v>
                </c:pt>
                <c:pt idx="3">
                  <c:v>6.9</c:v>
                </c:pt>
                <c:pt idx="4">
                  <c:v>7.86</c:v>
                </c:pt>
                <c:pt idx="5">
                  <c:v>6.5876999999999999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DFC-475C-A047-F4F8E3461B1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fraskilt'!$B$22:$J$22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DFC-475C-A047-F4F8E3461B1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fraskilt'!$B$23:$J$23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DFC-475C-A047-F4F8E3461B1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DFC-475C-A047-F4F8E3461B1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DFC-475C-A047-F4F8E3461B1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DFC-475C-A047-F4F8E3461B1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DFC-475C-A047-F4F8E3461B1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DFC-475C-A047-F4F8E3461B1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DFC-475C-A047-F4F8E3461B1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DFC-475C-A047-F4F8E3461B1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DFC-475C-A047-F4F8E3461B1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DFC-475C-A047-F4F8E3461B1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DFC-475C-A047-F4F8E3461B1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DFC-475C-A047-F4F8E3461B1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DFC-475C-A047-F4F8E3461B1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DFC-475C-A047-F4F8E3461B1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DFC-475C-A047-F4F8E3461B1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DFC-475C-A047-F4F8E3461B1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DFC-475C-A047-F4F8E3461B1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DFC-475C-A047-F4F8E3461B1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DFC-475C-A047-F4F8E3461B1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DFC-475C-A047-F4F8E3461B1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DFC-475C-A047-F4F8E3461B1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DFC-475C-A047-F4F8E3461B1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DFC-475C-A047-F4F8E3461B1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DFC-475C-A047-F4F8E3461B1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DFC-475C-A047-F4F8E3461B1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DFC-475C-A047-F4F8E3461B1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DFC-475C-A047-F4F8E3461B1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DFC-475C-A047-F4F8E3461B1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DFC-475C-A047-F4F8E3461B1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DFC-475C-A047-F4F8E3461B1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DFC-475C-A047-F4F8E3461B1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DFC-475C-A047-F4F8E3461B1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DFC-475C-A047-F4F8E3461B1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DFC-475C-A047-F4F8E3461B1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DFC-475C-A047-F4F8E3461B1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DFC-475C-A047-F4F8E3461B1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DFC-475C-A047-F4F8E3461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  <c:max val="1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fraskilt'!$B$66:$J$66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E-4E60-AEA4-EE5FC07B3D7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fraskilt'!$B$67:$J$67</c:f>
              <c:numCache>
                <c:formatCode>0.00</c:formatCode>
                <c:ptCount val="9"/>
                <c:pt idx="0">
                  <c:v>100</c:v>
                </c:pt>
                <c:pt idx="1">
                  <c:v>80.645161290322591</c:v>
                </c:pt>
                <c:pt idx="2">
                  <c:v>104.83870967741935</c:v>
                </c:pt>
                <c:pt idx="3">
                  <c:v>75.806451612903231</c:v>
                </c:pt>
                <c:pt idx="4">
                  <c:v>67.741935483870961</c:v>
                </c:pt>
                <c:pt idx="5">
                  <c:v>48.387096774193544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4E-4E60-AEA4-EE5FC07B3D7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fraskilt'!$B$68:$J$68</c:f>
              <c:numCache>
                <c:formatCode>0.00</c:formatCode>
                <c:ptCount val="9"/>
                <c:pt idx="0">
                  <c:v>100</c:v>
                </c:pt>
                <c:pt idx="1">
                  <c:v>111.65048543689321</c:v>
                </c:pt>
                <c:pt idx="2">
                  <c:v>108.73786407766993</c:v>
                </c:pt>
                <c:pt idx="3">
                  <c:v>96.116504854368941</c:v>
                </c:pt>
                <c:pt idx="4">
                  <c:v>101.94174757281553</c:v>
                </c:pt>
                <c:pt idx="5">
                  <c:v>96.116504854368941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4E-4E60-AEA4-EE5FC07B3D7F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fraskilt'!$B$69:$J$69</c:f>
              <c:numCache>
                <c:formatCode>0.00</c:formatCode>
                <c:ptCount val="9"/>
                <c:pt idx="0">
                  <c:v>100</c:v>
                </c:pt>
                <c:pt idx="1">
                  <c:v>110.14851485148513</c:v>
                </c:pt>
                <c:pt idx="2">
                  <c:v>94.444444444444457</c:v>
                </c:pt>
                <c:pt idx="3">
                  <c:v>11.509900990099009</c:v>
                </c:pt>
                <c:pt idx="4">
                  <c:v>12.059955995599561</c:v>
                </c:pt>
                <c:pt idx="5">
                  <c:v>11.977447744774478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4E-4E60-AEA4-EE5FC07B3D7F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fraskilt'!$B$70:$J$70</c:f>
              <c:numCache>
                <c:formatCode>0.00</c:formatCode>
                <c:ptCount val="9"/>
                <c:pt idx="0">
                  <c:v>100</c:v>
                </c:pt>
                <c:pt idx="1">
                  <c:v>106.08761821937168</c:v>
                </c:pt>
                <c:pt idx="2">
                  <c:v>99.902163278617252</c:v>
                </c:pt>
                <c:pt idx="3">
                  <c:v>23.111207739971739</c:v>
                </c:pt>
                <c:pt idx="4">
                  <c:v>52.570931623002501</c:v>
                </c:pt>
                <c:pt idx="5">
                  <c:v>59.919556473529731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4E-4E60-AEA4-EE5FC07B3D7F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fraskilt'!$B$71:$J$71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4E-4E60-AEA4-EE5FC07B3D7F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fraskilt'!$B$72:$J$72</c:f>
              <c:numCache>
                <c:formatCode>0.00</c:formatCode>
                <c:ptCount val="9"/>
                <c:pt idx="0">
                  <c:v>100</c:v>
                </c:pt>
                <c:pt idx="1">
                  <c:v>70.510396975425323</c:v>
                </c:pt>
                <c:pt idx="2">
                  <c:v>94.376181474480148</c:v>
                </c:pt>
                <c:pt idx="3">
                  <c:v>103.49716446124764</c:v>
                </c:pt>
                <c:pt idx="4">
                  <c:v>79.914933837429118</c:v>
                </c:pt>
                <c:pt idx="5">
                  <c:v>68.667296786389414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4E-4E60-AEA4-EE5FC07B3D7F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fraskilt'!$B$73:$J$73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4E-4E60-AEA4-EE5FC07B3D7F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fraskilt'!$B$74:$J$74</c:f>
              <c:numCache>
                <c:formatCode>0.00</c:formatCode>
                <c:ptCount val="9"/>
                <c:pt idx="0">
                  <c:v>100</c:v>
                </c:pt>
                <c:pt idx="1">
                  <c:v>148.5900962861073</c:v>
                </c:pt>
                <c:pt idx="2">
                  <c:v>147.04264099037138</c:v>
                </c:pt>
                <c:pt idx="3">
                  <c:v>114.2709766162311</c:v>
                </c:pt>
                <c:pt idx="4">
                  <c:v>115.30261348005504</c:v>
                </c:pt>
                <c:pt idx="5">
                  <c:v>135.07565337001378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4E-4E60-AEA4-EE5FC07B3D7F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fraskilt'!$B$75:$J$75</c:f>
              <c:numCache>
                <c:formatCode>0.00</c:formatCode>
                <c:ptCount val="9"/>
                <c:pt idx="0">
                  <c:v>100</c:v>
                </c:pt>
                <c:pt idx="1">
                  <c:v>82.479426599415973</c:v>
                </c:pt>
                <c:pt idx="2">
                  <c:v>75.444650915848158</c:v>
                </c:pt>
                <c:pt idx="3">
                  <c:v>66.657817892221928</c:v>
                </c:pt>
                <c:pt idx="4">
                  <c:v>44.066896734802228</c:v>
                </c:pt>
                <c:pt idx="5">
                  <c:v>38.651446774621718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24E-4E60-AEA4-EE5FC07B3D7F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fraskilt'!$B$76:$J$76</c:f>
              <c:numCache>
                <c:formatCode>0.00</c:formatCode>
                <c:ptCount val="9"/>
                <c:pt idx="0">
                  <c:v>100</c:v>
                </c:pt>
                <c:pt idx="1">
                  <c:v>97.920937042459727</c:v>
                </c:pt>
                <c:pt idx="2">
                  <c:v>92.122986822840417</c:v>
                </c:pt>
                <c:pt idx="3">
                  <c:v>72.005856515373353</c:v>
                </c:pt>
                <c:pt idx="4">
                  <c:v>55.344070278184475</c:v>
                </c:pt>
                <c:pt idx="5">
                  <c:v>65.051244509516835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24E-4E60-AEA4-EE5FC07B3D7F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fraskilt'!$B$77:$J$77</c:f>
              <c:numCache>
                <c:formatCode>0.00</c:formatCode>
                <c:ptCount val="9"/>
                <c:pt idx="0">
                  <c:v>100</c:v>
                </c:pt>
                <c:pt idx="1">
                  <c:v>97.435170752444378</c:v>
                </c:pt>
                <c:pt idx="2">
                  <c:v>109.50828964149071</c:v>
                </c:pt>
                <c:pt idx="3">
                  <c:v>97.775258608473862</c:v>
                </c:pt>
                <c:pt idx="4">
                  <c:v>111.37877284965283</c:v>
                </c:pt>
                <c:pt idx="5">
                  <c:v>93.349865381890311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24E-4E60-AEA4-EE5FC07B3D7F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24E-4E60-AEA4-EE5FC07B3D7F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24E-4E60-AEA4-EE5FC07B3D7F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24E-4E60-AEA4-EE5FC07B3D7F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24E-4E60-AEA4-EE5FC07B3D7F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24E-4E60-AEA4-EE5FC07B3D7F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24E-4E60-AEA4-EE5FC07B3D7F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24E-4E60-AEA4-EE5FC07B3D7F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24E-4E60-AEA4-EE5FC07B3D7F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24E-4E60-AEA4-EE5FC07B3D7F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24E-4E60-AEA4-EE5FC07B3D7F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24E-4E60-AEA4-EE5FC07B3D7F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24E-4E60-AEA4-EE5FC07B3D7F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24E-4E60-AEA4-EE5FC07B3D7F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24E-4E60-AEA4-EE5FC07B3D7F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24E-4E60-AEA4-EE5FC07B3D7F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24E-4E60-AEA4-EE5FC07B3D7F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24E-4E60-AEA4-EE5FC07B3D7F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24E-4E60-AEA4-EE5FC07B3D7F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24E-4E60-AEA4-EE5FC07B3D7F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24E-4E60-AEA4-EE5FC07B3D7F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24E-4E60-AEA4-EE5FC07B3D7F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24E-4E60-AEA4-EE5FC07B3D7F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24E-4E60-AEA4-EE5FC07B3D7F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24E-4E60-AEA4-EE5FC07B3D7F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24E-4E60-AEA4-EE5FC07B3D7F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24E-4E60-AEA4-EE5FC07B3D7F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24E-4E60-AEA4-EE5FC07B3D7F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24E-4E60-AEA4-EE5FC07B3D7F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24E-4E60-AEA4-EE5FC07B3D7F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24E-4E60-AEA4-EE5FC07B3D7F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24E-4E60-AEA4-EE5FC07B3D7F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24E-4E60-AEA4-EE5FC07B3D7F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24E-4E60-AEA4-EE5FC07B3D7F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24E-4E60-AEA4-EE5FC07B3D7F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24E-4E60-AEA4-EE5FC07B3D7F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24E-4E60-AEA4-EE5FC07B3D7F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24E-4E60-AEA4-EE5FC07B3D7F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24E-4E60-AEA4-EE5FC07B3D7F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'ROM fraskilt'!$B$121:$J$121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14.195055244933386</c:v>
                  </c:pt>
                  <c:pt idx="2">
                    <c:v>12.109192460173729</c:v>
                  </c:pt>
                  <c:pt idx="3">
                    <c:v>22.023201214491475</c:v>
                  </c:pt>
                  <c:pt idx="4">
                    <c:v>21.275053417447186</c:v>
                  </c:pt>
                  <c:pt idx="5">
                    <c:v>22.336368970072552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'ROM fraskilt'!$B$121:$J$121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14.195055244933386</c:v>
                  </c:pt>
                  <c:pt idx="2">
                    <c:v>12.109192460173729</c:v>
                  </c:pt>
                  <c:pt idx="3">
                    <c:v>22.023201214491475</c:v>
                  </c:pt>
                  <c:pt idx="4">
                    <c:v>21.275053417447186</c:v>
                  </c:pt>
                  <c:pt idx="5">
                    <c:v>22.336368970072552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100.60753416154725</c:v>
                </c:pt>
                <c:pt idx="2">
                  <c:v>102.93532570257575</c:v>
                </c:pt>
                <c:pt idx="3">
                  <c:v>73.416793254543435</c:v>
                </c:pt>
                <c:pt idx="4">
                  <c:v>71.146873095045805</c:v>
                </c:pt>
                <c:pt idx="5">
                  <c:v>68.577345852144319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24E-4E60-AEA4-EE5FC07B3D7F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24E-4E60-AEA4-EE5FC07B3D7F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24E-4E60-AEA4-EE5FC07B3D7F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fraskilt'!$B$126:$J$126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24E-4E60-AEA4-EE5FC07B3D7F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'ROM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'ROM fraskilt'!$B$127:$J$127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24E-4E60-AEA4-EE5FC07B3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F7-470F-A705-E39734190AB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gel'!$B$11:$J$11</c:f>
              <c:numCache>
                <c:formatCode>0.00</c:formatCode>
                <c:ptCount val="9"/>
                <c:pt idx="0">
                  <c:v>0.62</c:v>
                </c:pt>
                <c:pt idx="1">
                  <c:v>0.71</c:v>
                </c:pt>
                <c:pt idx="2">
                  <c:v>0.62</c:v>
                </c:pt>
                <c:pt idx="3">
                  <c:v>0.66</c:v>
                </c:pt>
                <c:pt idx="4">
                  <c:v>0.59899999999999998</c:v>
                </c:pt>
                <c:pt idx="5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7-470F-A705-E39734190AB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gel'!$B$12:$J$12</c:f>
              <c:numCache>
                <c:formatCode>0.00</c:formatCode>
                <c:ptCount val="9"/>
                <c:pt idx="0">
                  <c:v>1.03</c:v>
                </c:pt>
                <c:pt idx="1">
                  <c:v>1.01</c:v>
                </c:pt>
                <c:pt idx="2">
                  <c:v>1.01</c:v>
                </c:pt>
                <c:pt idx="3">
                  <c:v>1.02</c:v>
                </c:pt>
                <c:pt idx="4">
                  <c:v>1.03</c:v>
                </c:pt>
                <c:pt idx="5">
                  <c:v>1.06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F7-470F-A705-E39734190AB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gel'!$B$13:$J$13</c:f>
              <c:numCache>
                <c:formatCode>0.00</c:formatCode>
                <c:ptCount val="9"/>
                <c:pt idx="0">
                  <c:v>72.72</c:v>
                </c:pt>
                <c:pt idx="1">
                  <c:v>99.85</c:v>
                </c:pt>
                <c:pt idx="2">
                  <c:v>85.82</c:v>
                </c:pt>
                <c:pt idx="3">
                  <c:v>81.3</c:v>
                </c:pt>
                <c:pt idx="4">
                  <c:v>94.5</c:v>
                </c:pt>
                <c:pt idx="5">
                  <c:v>98.7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7-470F-A705-E39734190AB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gel'!$B$14:$J$14</c:f>
              <c:numCache>
                <c:formatCode>0.00</c:formatCode>
                <c:ptCount val="9"/>
                <c:pt idx="0">
                  <c:v>91.99</c:v>
                </c:pt>
                <c:pt idx="1">
                  <c:v>90.66</c:v>
                </c:pt>
                <c:pt idx="2">
                  <c:v>0</c:v>
                </c:pt>
                <c:pt idx="3">
                  <c:v>0</c:v>
                </c:pt>
                <c:pt idx="4">
                  <c:v>99.26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F7-470F-A705-E39734190AB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gel'!$B$15:$J$15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7-470F-A705-E39734190AB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gel'!$B$16:$J$16</c:f>
              <c:numCache>
                <c:formatCode>0.00</c:formatCode>
                <c:ptCount val="9"/>
                <c:pt idx="0">
                  <c:v>21.16</c:v>
                </c:pt>
                <c:pt idx="1">
                  <c:v>18.13</c:v>
                </c:pt>
                <c:pt idx="2">
                  <c:v>14.89</c:v>
                </c:pt>
                <c:pt idx="3">
                  <c:v>26.06</c:v>
                </c:pt>
                <c:pt idx="4">
                  <c:v>22.13</c:v>
                </c:pt>
                <c:pt idx="5">
                  <c:v>18.93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F7-470F-A705-E39734190AB7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gel'!$B$17:$J$17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7-470F-A705-E39734190AB7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gel'!$B$18:$J$18</c:f>
              <c:numCache>
                <c:formatCode>0.00</c:formatCode>
                <c:ptCount val="9"/>
                <c:pt idx="0">
                  <c:v>29.08</c:v>
                </c:pt>
                <c:pt idx="1">
                  <c:v>44.22</c:v>
                </c:pt>
                <c:pt idx="2">
                  <c:v>37.76</c:v>
                </c:pt>
                <c:pt idx="3">
                  <c:v>36.1</c:v>
                </c:pt>
                <c:pt idx="4">
                  <c:v>44.43</c:v>
                </c:pt>
                <c:pt idx="5">
                  <c:v>38.56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BF7-470F-A705-E39734190AB7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gel'!$B$19:$J$19</c:f>
              <c:numCache>
                <c:formatCode>0.00</c:formatCode>
                <c:ptCount val="9"/>
                <c:pt idx="0">
                  <c:v>37.67</c:v>
                </c:pt>
                <c:pt idx="1">
                  <c:v>35.15</c:v>
                </c:pt>
                <c:pt idx="2">
                  <c:v>33.700000000000003</c:v>
                </c:pt>
                <c:pt idx="3">
                  <c:v>41.03</c:v>
                </c:pt>
                <c:pt idx="4">
                  <c:v>36.619999999999997</c:v>
                </c:pt>
                <c:pt idx="5">
                  <c:v>31.03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7-470F-A705-E39734190AB7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gel'!$B$20:$J$20</c:f>
              <c:numCache>
                <c:formatCode>0.00</c:formatCode>
                <c:ptCount val="9"/>
                <c:pt idx="0">
                  <c:v>68.3</c:v>
                </c:pt>
                <c:pt idx="1">
                  <c:v>68.7</c:v>
                </c:pt>
                <c:pt idx="2">
                  <c:v>70.319999999999993</c:v>
                </c:pt>
                <c:pt idx="3">
                  <c:v>69.25</c:v>
                </c:pt>
                <c:pt idx="4">
                  <c:v>69.62</c:v>
                </c:pt>
                <c:pt idx="5">
                  <c:v>78.790000000000006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BF7-470F-A705-E39734190AB7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gel'!$B$21:$J$21</c:f>
              <c:numCache>
                <c:formatCode>0.00</c:formatCode>
                <c:ptCount val="9"/>
                <c:pt idx="0">
                  <c:v>7.0570000000000004</c:v>
                </c:pt>
                <c:pt idx="1">
                  <c:v>6.93</c:v>
                </c:pt>
                <c:pt idx="2">
                  <c:v>7.923</c:v>
                </c:pt>
                <c:pt idx="3">
                  <c:v>7.63767</c:v>
                </c:pt>
                <c:pt idx="4">
                  <c:v>7.67387</c:v>
                </c:pt>
                <c:pt idx="5">
                  <c:v>7.1322799999999997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7-470F-A705-E39734190AB7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gel'!$B$22:$J$22</c:f>
              <c:numCache>
                <c:formatCode>0.00</c:formatCode>
                <c:ptCount val="9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BF7-470F-A705-E39734190AB7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gel'!$B$23:$J$23</c:f>
              <c:numCache>
                <c:formatCode>0.00</c:formatCode>
                <c:ptCount val="9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7-470F-A705-E39734190AB7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BF7-470F-A705-E39734190AB7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7-470F-A705-E39734190AB7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BF7-470F-A705-E39734190AB7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7-470F-A705-E39734190AB7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BF7-470F-A705-E39734190AB7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7-470F-A705-E39734190AB7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BF7-470F-A705-E39734190AB7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7-470F-A705-E39734190AB7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BF7-470F-A705-E39734190AB7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7-470F-A705-E39734190AB7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BF7-470F-A705-E39734190AB7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7-470F-A705-E39734190AB7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BF7-470F-A705-E39734190AB7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7-470F-A705-E39734190AB7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BF7-470F-A705-E39734190AB7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7-470F-A705-E39734190AB7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BF7-470F-A705-E39734190AB7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7-470F-A705-E39734190AB7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BF7-470F-A705-E39734190AB7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7-470F-A705-E39734190AB7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BF7-470F-A705-E39734190AB7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7-470F-A705-E39734190AB7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7-470F-A705-E39734190AB7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BF7-470F-A705-E39734190AB7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BF7-470F-A705-E39734190AB7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BF7-470F-A705-E39734190AB7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BF7-470F-A705-E39734190AB7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BF7-470F-A705-E39734190AB7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BF7-470F-A705-E39734190AB7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BF7-470F-A705-E39734190AB7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BF7-470F-A705-E39734190AB7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BF7-470F-A705-E39734190AB7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BF7-470F-A705-E39734190AB7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BF7-470F-A705-E39734190AB7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BF7-470F-A705-E39734190AB7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BF7-470F-A705-E3973419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gel'!$B$66:$J$66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8F-425B-BFC8-799DE945B8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gel'!$B$67:$J$67</c:f>
              <c:numCache>
                <c:formatCode>0.00</c:formatCode>
                <c:ptCount val="9"/>
                <c:pt idx="0">
                  <c:v>100</c:v>
                </c:pt>
                <c:pt idx="1">
                  <c:v>114.51612903225805</c:v>
                </c:pt>
                <c:pt idx="2">
                  <c:v>100</c:v>
                </c:pt>
                <c:pt idx="3">
                  <c:v>106.45161290322582</c:v>
                </c:pt>
                <c:pt idx="4">
                  <c:v>96.612903225806448</c:v>
                </c:pt>
                <c:pt idx="5">
                  <c:v>70.967741935483872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8F-425B-BFC8-799DE945B8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gel'!$B$68:$J$68</c:f>
              <c:numCache>
                <c:formatCode>0.00</c:formatCode>
                <c:ptCount val="9"/>
                <c:pt idx="0">
                  <c:v>100</c:v>
                </c:pt>
                <c:pt idx="1">
                  <c:v>98.05825242718447</c:v>
                </c:pt>
                <c:pt idx="2">
                  <c:v>98.05825242718447</c:v>
                </c:pt>
                <c:pt idx="3">
                  <c:v>99.029126213592235</c:v>
                </c:pt>
                <c:pt idx="4">
                  <c:v>100</c:v>
                </c:pt>
                <c:pt idx="5">
                  <c:v>102.91262135922329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8F-425B-BFC8-799DE945B8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gel'!$B$69:$J$69</c:f>
              <c:numCache>
                <c:formatCode>0.00</c:formatCode>
                <c:ptCount val="9"/>
                <c:pt idx="0">
                  <c:v>100</c:v>
                </c:pt>
                <c:pt idx="1">
                  <c:v>137.30748074807479</c:v>
                </c:pt>
                <c:pt idx="2">
                  <c:v>118.01430143014299</c:v>
                </c:pt>
                <c:pt idx="3">
                  <c:v>111.79867986798679</c:v>
                </c:pt>
                <c:pt idx="4">
                  <c:v>129.95049504950495</c:v>
                </c:pt>
                <c:pt idx="5">
                  <c:v>135.72607260726073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8F-425B-BFC8-799DE945B8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gel'!$B$70:$J$70</c:f>
              <c:numCache>
                <c:formatCode>0.00</c:formatCode>
                <c:ptCount val="9"/>
                <c:pt idx="0">
                  <c:v>100</c:v>
                </c:pt>
                <c:pt idx="1">
                  <c:v>98.554190672899239</c:v>
                </c:pt>
                <c:pt idx="2">
                  <c:v>0</c:v>
                </c:pt>
                <c:pt idx="3">
                  <c:v>0</c:v>
                </c:pt>
                <c:pt idx="4">
                  <c:v>107.90303293836287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8F-425B-BFC8-799DE945B8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gel'!$B$71:$J$71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8F-425B-BFC8-799DE945B8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gel'!$B$72:$J$72</c:f>
              <c:numCache>
                <c:formatCode>0.00</c:formatCode>
                <c:ptCount val="9"/>
                <c:pt idx="0">
                  <c:v>100</c:v>
                </c:pt>
                <c:pt idx="1">
                  <c:v>85.680529300567102</c:v>
                </c:pt>
                <c:pt idx="2">
                  <c:v>70.36862003780719</c:v>
                </c:pt>
                <c:pt idx="3">
                  <c:v>123.15689981096408</c:v>
                </c:pt>
                <c:pt idx="4">
                  <c:v>104.58412098298678</c:v>
                </c:pt>
                <c:pt idx="5">
                  <c:v>89.461247637051031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8F-425B-BFC8-799DE945B8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gel'!$B$73:$J$73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8F-425B-BFC8-799DE945B8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gel'!$B$74:$J$74</c:f>
              <c:numCache>
                <c:formatCode>0.00</c:formatCode>
                <c:ptCount val="9"/>
                <c:pt idx="0">
                  <c:v>100</c:v>
                </c:pt>
                <c:pt idx="1">
                  <c:v>152.06327372764787</c:v>
                </c:pt>
                <c:pt idx="2">
                  <c:v>129.84869325997249</c:v>
                </c:pt>
                <c:pt idx="3">
                  <c:v>124.14030261348006</c:v>
                </c:pt>
                <c:pt idx="4">
                  <c:v>152.78541953232462</c:v>
                </c:pt>
                <c:pt idx="5">
                  <c:v>132.59972489683634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08F-425B-BFC8-799DE945B8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gel'!$B$75:$J$75</c:f>
              <c:numCache>
                <c:formatCode>0.00</c:formatCode>
                <c:ptCount val="9"/>
                <c:pt idx="0">
                  <c:v>100</c:v>
                </c:pt>
                <c:pt idx="1">
                  <c:v>93.310326519776993</c:v>
                </c:pt>
                <c:pt idx="2">
                  <c:v>89.461109636315371</c:v>
                </c:pt>
                <c:pt idx="3">
                  <c:v>108.91956464029731</c:v>
                </c:pt>
                <c:pt idx="4">
                  <c:v>97.212636049907076</c:v>
                </c:pt>
                <c:pt idx="5">
                  <c:v>82.373241306079109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08F-425B-BFC8-799DE945B8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gel'!$B$76:$J$76</c:f>
              <c:numCache>
                <c:formatCode>0.00</c:formatCode>
                <c:ptCount val="9"/>
                <c:pt idx="0">
                  <c:v>100</c:v>
                </c:pt>
                <c:pt idx="1">
                  <c:v>100.58565153733529</c:v>
                </c:pt>
                <c:pt idx="2">
                  <c:v>102.95754026354318</c:v>
                </c:pt>
                <c:pt idx="3">
                  <c:v>101.39092240117131</c:v>
                </c:pt>
                <c:pt idx="4">
                  <c:v>101.93265007320645</c:v>
                </c:pt>
                <c:pt idx="5">
                  <c:v>115.35871156661787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08F-425B-BFC8-799DE945B8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gel'!$B$77:$J$77</c:f>
              <c:numCache>
                <c:formatCode>0.00</c:formatCode>
                <c:ptCount val="9"/>
                <c:pt idx="0">
                  <c:v>100</c:v>
                </c:pt>
                <c:pt idx="1">
                  <c:v>98.200368428510686</c:v>
                </c:pt>
                <c:pt idx="2">
                  <c:v>112.27150347173018</c:v>
                </c:pt>
                <c:pt idx="3">
                  <c:v>108.22828397335978</c:v>
                </c:pt>
                <c:pt idx="4">
                  <c:v>108.7412498228709</c:v>
                </c:pt>
                <c:pt idx="5">
                  <c:v>101.06674224174577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08F-425B-BFC8-799DE945B8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08F-425B-BFC8-799DE945B8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08F-425B-BFC8-799DE945B8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08F-425B-BFC8-799DE945B8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08F-425B-BFC8-799DE945B8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08F-425B-BFC8-799DE945B8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08F-425B-BFC8-799DE945B8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08F-425B-BFC8-799DE945B8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08F-425B-BFC8-799DE945B8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08F-425B-BFC8-799DE945B8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08F-425B-BFC8-799DE945B8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08F-425B-BFC8-799DE945B8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08F-425B-BFC8-799DE945B8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08F-425B-BFC8-799DE945B8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08F-425B-BFC8-799DE945B8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08F-425B-BFC8-799DE945B8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08F-425B-BFC8-799DE945B8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08F-425B-BFC8-799DE945B8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08F-425B-BFC8-799DE945B8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08F-425B-BFC8-799DE945B8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08F-425B-BFC8-799DE945B8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08F-425B-BFC8-799DE945B8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08F-425B-BFC8-799DE945B8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08F-425B-BFC8-799DE945B8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08F-425B-BFC8-799DE945B8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08F-425B-BFC8-799DE945B8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08F-425B-BFC8-799DE945B8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08F-425B-BFC8-799DE945B8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08F-425B-BFC8-799DE945B8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08F-425B-BFC8-799DE945B8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08F-425B-BFC8-799DE945B8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08F-425B-BFC8-799DE945B8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08F-425B-BFC8-799DE945B8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08F-425B-BFC8-799DE945B8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08F-425B-BFC8-799DE945B8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08F-425B-BFC8-799DE945B8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08F-425B-BFC8-799DE945B8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08F-425B-BFC8-799DE945B8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08F-425B-BFC8-799DE945B8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'KJØL gel'!$B$121:$J$121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13.671149337176523</c:v>
                  </c:pt>
                  <c:pt idx="2">
                    <c:v>12.175085549013538</c:v>
                  </c:pt>
                  <c:pt idx="3">
                    <c:v>6.1310283093689746</c:v>
                  </c:pt>
                  <c:pt idx="4">
                    <c:v>11.515772443915569</c:v>
                  </c:pt>
                  <c:pt idx="5">
                    <c:v>15.46894022010062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'KJØL gel'!$B$121:$J$121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13.671149337176523</c:v>
                  </c:pt>
                  <c:pt idx="2">
                    <c:v>12.175085549013538</c:v>
                  </c:pt>
                  <c:pt idx="3">
                    <c:v>6.1310283093689746</c:v>
                  </c:pt>
                  <c:pt idx="4">
                    <c:v>11.515772443915569</c:v>
                  </c:pt>
                  <c:pt idx="5">
                    <c:v>15.46894022010062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108.69735582158381</c:v>
                </c:pt>
                <c:pt idx="2">
                  <c:v>102.62250256583698</c:v>
                </c:pt>
                <c:pt idx="3">
                  <c:v>110.38942405300968</c:v>
                </c:pt>
                <c:pt idx="4">
                  <c:v>111.08027863055224</c:v>
                </c:pt>
                <c:pt idx="5">
                  <c:v>103.80826294378724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08F-425B-BFC8-799DE945B8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08F-425B-BFC8-799DE945B8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08F-425B-BFC8-799DE945B8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gel'!$B$126:$J$126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08F-425B-BFC8-799DE945B8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gel'!$B$8:$J$8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gel'!$B$127:$J$127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08F-425B-BFC8-799DE945B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EB-4020-BC04-109DD7EC0C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fraskilt'!$B$11:$J$11</c:f>
              <c:numCache>
                <c:formatCode>0.00</c:formatCode>
                <c:ptCount val="9"/>
                <c:pt idx="0">
                  <c:v>0.62</c:v>
                </c:pt>
                <c:pt idx="1">
                  <c:v>0.68</c:v>
                </c:pt>
                <c:pt idx="2">
                  <c:v>0.63</c:v>
                </c:pt>
                <c:pt idx="3">
                  <c:v>0.64</c:v>
                </c:pt>
                <c:pt idx="4">
                  <c:v>0.63</c:v>
                </c:pt>
                <c:pt idx="5">
                  <c:v>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EB-4020-BC04-109DD7EC0CD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fraskilt'!$B$12:$J$12</c:f>
              <c:numCache>
                <c:formatCode>0.00</c:formatCode>
                <c:ptCount val="9"/>
                <c:pt idx="0">
                  <c:v>1.03</c:v>
                </c:pt>
                <c:pt idx="1">
                  <c:v>1</c:v>
                </c:pt>
                <c:pt idx="2">
                  <c:v>1.03</c:v>
                </c:pt>
                <c:pt idx="3">
                  <c:v>1.06</c:v>
                </c:pt>
                <c:pt idx="4">
                  <c:v>0.98</c:v>
                </c:pt>
                <c:pt idx="5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EB-4020-BC04-109DD7EC0CD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fraskilt'!$B$13:$J$13</c:f>
              <c:numCache>
                <c:formatCode>0.00</c:formatCode>
                <c:ptCount val="9"/>
                <c:pt idx="0">
                  <c:v>72.72</c:v>
                </c:pt>
                <c:pt idx="1">
                  <c:v>80.930000000000007</c:v>
                </c:pt>
                <c:pt idx="2">
                  <c:v>75.599999999999994</c:v>
                </c:pt>
                <c:pt idx="3">
                  <c:v>75.400000000000006</c:v>
                </c:pt>
                <c:pt idx="4">
                  <c:v>78.400000000000006</c:v>
                </c:pt>
                <c:pt idx="5">
                  <c:v>94.1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EB-4020-BC04-109DD7EC0CD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fraskilt'!$B$14:$J$14</c:f>
              <c:numCache>
                <c:formatCode>0.00</c:formatCode>
                <c:ptCount val="9"/>
                <c:pt idx="0">
                  <c:v>91.99</c:v>
                </c:pt>
                <c:pt idx="1">
                  <c:v>88.35</c:v>
                </c:pt>
                <c:pt idx="2">
                  <c:v>104.9</c:v>
                </c:pt>
                <c:pt idx="3">
                  <c:v>98.29</c:v>
                </c:pt>
                <c:pt idx="4">
                  <c:v>90.3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EB-4020-BC04-109DD7EC0CD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fraskilt'!$B$15:$J$15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EB-4020-BC04-109DD7EC0CD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fraskilt'!$B$16:$J$16</c:f>
              <c:numCache>
                <c:formatCode>0.00</c:formatCode>
                <c:ptCount val="9"/>
                <c:pt idx="0">
                  <c:v>21.16</c:v>
                </c:pt>
                <c:pt idx="1">
                  <c:v>20.6</c:v>
                </c:pt>
                <c:pt idx="2">
                  <c:v>22.25</c:v>
                </c:pt>
                <c:pt idx="3">
                  <c:v>22.68</c:v>
                </c:pt>
                <c:pt idx="4">
                  <c:v>21.75</c:v>
                </c:pt>
                <c:pt idx="5">
                  <c:v>20.02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EB-4020-BC04-109DD7EC0CD7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fraskilt'!$B$17:$J$17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EB-4020-BC04-109DD7EC0CD7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fraskilt'!$B$18:$J$18</c:f>
              <c:numCache>
                <c:formatCode>0.00</c:formatCode>
                <c:ptCount val="9"/>
                <c:pt idx="0">
                  <c:v>29.08</c:v>
                </c:pt>
                <c:pt idx="1">
                  <c:v>33.61</c:v>
                </c:pt>
                <c:pt idx="2">
                  <c:v>39.96</c:v>
                </c:pt>
                <c:pt idx="3">
                  <c:v>32.39</c:v>
                </c:pt>
                <c:pt idx="4">
                  <c:v>29.68</c:v>
                </c:pt>
                <c:pt idx="5">
                  <c:v>26.16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EB-4020-BC04-109DD7EC0CD7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fraskilt'!$B$19:$J$19</c:f>
              <c:numCache>
                <c:formatCode>0.00</c:formatCode>
                <c:ptCount val="9"/>
                <c:pt idx="0">
                  <c:v>37.67</c:v>
                </c:pt>
                <c:pt idx="1">
                  <c:v>38.21</c:v>
                </c:pt>
                <c:pt idx="2">
                  <c:v>38.39</c:v>
                </c:pt>
                <c:pt idx="3">
                  <c:v>36.700000000000003</c:v>
                </c:pt>
                <c:pt idx="4">
                  <c:v>36.92</c:v>
                </c:pt>
                <c:pt idx="5">
                  <c:v>32.49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2EB-4020-BC04-109DD7EC0CD7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fraskilt'!$B$20:$J$20</c:f>
              <c:numCache>
                <c:formatCode>0.00</c:formatCode>
                <c:ptCount val="9"/>
                <c:pt idx="0">
                  <c:v>68.3</c:v>
                </c:pt>
                <c:pt idx="1">
                  <c:v>66.48</c:v>
                </c:pt>
                <c:pt idx="2">
                  <c:v>67.22</c:v>
                </c:pt>
                <c:pt idx="3">
                  <c:v>67.260000000000005</c:v>
                </c:pt>
                <c:pt idx="4">
                  <c:v>67.75</c:v>
                </c:pt>
                <c:pt idx="5">
                  <c:v>69.930000000000007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2EB-4020-BC04-109DD7EC0CD7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fraskilt'!$B$21:$J$21</c:f>
              <c:numCache>
                <c:formatCode>0.00</c:formatCode>
                <c:ptCount val="9"/>
                <c:pt idx="0">
                  <c:v>7.0570000000000004</c:v>
                </c:pt>
                <c:pt idx="1">
                  <c:v>7.4719899999999999</c:v>
                </c:pt>
                <c:pt idx="2">
                  <c:v>7.5360199999999997</c:v>
                </c:pt>
                <c:pt idx="3">
                  <c:v>7.8453999999999997</c:v>
                </c:pt>
                <c:pt idx="4">
                  <c:v>8.0418400000000005</c:v>
                </c:pt>
                <c:pt idx="5">
                  <c:v>7.8343699999999998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2EB-4020-BC04-109DD7EC0CD7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fraskilt'!$B$22:$J$22</c:f>
              <c:numCache>
                <c:formatCode>0.00</c:formatCode>
                <c:ptCount val="9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2EB-4020-BC04-109DD7EC0CD7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fraskilt'!$B$23:$J$23</c:f>
              <c:numCache>
                <c:formatCode>0.00</c:formatCode>
                <c:ptCount val="9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2EB-4020-BC04-109DD7EC0CD7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2EB-4020-BC04-109DD7EC0CD7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2EB-4020-BC04-109DD7EC0CD7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2EB-4020-BC04-109DD7EC0CD7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2EB-4020-BC04-109DD7EC0CD7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2EB-4020-BC04-109DD7EC0CD7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2EB-4020-BC04-109DD7EC0CD7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2EB-4020-BC04-109DD7EC0CD7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2EB-4020-BC04-109DD7EC0CD7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2EB-4020-BC04-109DD7EC0CD7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2EB-4020-BC04-109DD7EC0CD7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2EB-4020-BC04-109DD7EC0CD7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2EB-4020-BC04-109DD7EC0CD7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2EB-4020-BC04-109DD7EC0CD7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2EB-4020-BC04-109DD7EC0CD7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2EB-4020-BC04-109DD7EC0CD7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2EB-4020-BC04-109DD7EC0CD7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2EB-4020-BC04-109DD7EC0CD7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2EB-4020-BC04-109DD7EC0CD7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2EB-4020-BC04-109DD7EC0CD7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2EB-4020-BC04-109DD7EC0CD7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2EB-4020-BC04-109DD7EC0CD7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2EB-4020-BC04-109DD7EC0CD7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2EB-4020-BC04-109DD7EC0CD7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2EB-4020-BC04-109DD7EC0CD7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2EB-4020-BC04-109DD7EC0CD7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2EB-4020-BC04-109DD7EC0CD7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2EB-4020-BC04-109DD7EC0CD7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2EB-4020-BC04-109DD7EC0CD7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2EB-4020-BC04-109DD7EC0CD7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2EB-4020-BC04-109DD7EC0CD7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2EB-4020-BC04-109DD7EC0CD7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2EB-4020-BC04-109DD7EC0CD7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2EB-4020-BC04-109DD7EC0CD7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2EB-4020-BC04-109DD7EC0CD7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2EB-4020-BC04-109DD7EC0CD7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2EB-4020-BC04-109DD7EC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fraskilt'!$B$66:$J$66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D7-49DC-9F2F-B80763DE1C2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fraskilt'!$B$67:$J$67</c:f>
              <c:numCache>
                <c:formatCode>0.00</c:formatCode>
                <c:ptCount val="9"/>
                <c:pt idx="0">
                  <c:v>100</c:v>
                </c:pt>
                <c:pt idx="1">
                  <c:v>109.67741935483872</c:v>
                </c:pt>
                <c:pt idx="2">
                  <c:v>101.61290322580645</c:v>
                </c:pt>
                <c:pt idx="3">
                  <c:v>103.2258064516129</c:v>
                </c:pt>
                <c:pt idx="4">
                  <c:v>101.61290322580645</c:v>
                </c:pt>
                <c:pt idx="5">
                  <c:v>103.2258064516129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D7-49DC-9F2F-B80763DE1C2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fraskilt'!$B$68:$J$68</c:f>
              <c:numCache>
                <c:formatCode>0.00</c:formatCode>
                <c:ptCount val="9"/>
                <c:pt idx="0">
                  <c:v>100</c:v>
                </c:pt>
                <c:pt idx="1">
                  <c:v>97.087378640776706</c:v>
                </c:pt>
                <c:pt idx="2">
                  <c:v>100</c:v>
                </c:pt>
                <c:pt idx="3">
                  <c:v>102.91262135922329</c:v>
                </c:pt>
                <c:pt idx="4">
                  <c:v>95.145631067961162</c:v>
                </c:pt>
                <c:pt idx="5">
                  <c:v>94.174757281553383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D7-49DC-9F2F-B80763DE1C2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fraskilt'!$B$69:$J$69</c:f>
              <c:numCache>
                <c:formatCode>0.00</c:formatCode>
                <c:ptCount val="9"/>
                <c:pt idx="0">
                  <c:v>100</c:v>
                </c:pt>
                <c:pt idx="1">
                  <c:v>111.28987898789879</c:v>
                </c:pt>
                <c:pt idx="2">
                  <c:v>103.96039603960396</c:v>
                </c:pt>
                <c:pt idx="3">
                  <c:v>103.68536853685369</c:v>
                </c:pt>
                <c:pt idx="4">
                  <c:v>107.81078107810782</c:v>
                </c:pt>
                <c:pt idx="5">
                  <c:v>129.4004400440044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D7-49DC-9F2F-B80763DE1C2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fraskilt'!$B$70:$J$70</c:f>
              <c:numCache>
                <c:formatCode>0.00</c:formatCode>
                <c:ptCount val="9"/>
                <c:pt idx="0">
                  <c:v>100</c:v>
                </c:pt>
                <c:pt idx="1">
                  <c:v>96.043048157408421</c:v>
                </c:pt>
                <c:pt idx="2">
                  <c:v>114.03413414501577</c:v>
                </c:pt>
                <c:pt idx="3">
                  <c:v>106.84857049679314</c:v>
                </c:pt>
                <c:pt idx="4">
                  <c:v>98.162843787368189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D7-49DC-9F2F-B80763DE1C2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fraskilt'!$B$71:$J$71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D7-49DC-9F2F-B80763DE1C2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fraskilt'!$B$72:$J$72</c:f>
              <c:numCache>
                <c:formatCode>0.00</c:formatCode>
                <c:ptCount val="9"/>
                <c:pt idx="0">
                  <c:v>100</c:v>
                </c:pt>
                <c:pt idx="1">
                  <c:v>97.35349716446126</c:v>
                </c:pt>
                <c:pt idx="2">
                  <c:v>105.15122873345936</c:v>
                </c:pt>
                <c:pt idx="3">
                  <c:v>107.18336483931947</c:v>
                </c:pt>
                <c:pt idx="4">
                  <c:v>102.7882797731569</c:v>
                </c:pt>
                <c:pt idx="5">
                  <c:v>94.612476370510393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3D7-49DC-9F2F-B80763DE1C2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fraskilt'!$B$73:$J$73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3D7-49DC-9F2F-B80763DE1C2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fraskilt'!$B$74:$J$74</c:f>
              <c:numCache>
                <c:formatCode>0.00</c:formatCode>
                <c:ptCount val="9"/>
                <c:pt idx="0">
                  <c:v>100</c:v>
                </c:pt>
                <c:pt idx="1">
                  <c:v>115.57771664374141</c:v>
                </c:pt>
                <c:pt idx="2">
                  <c:v>137.41403026134802</c:v>
                </c:pt>
                <c:pt idx="3">
                  <c:v>111.38239339752407</c:v>
                </c:pt>
                <c:pt idx="4">
                  <c:v>102.06327372764787</c:v>
                </c:pt>
                <c:pt idx="5">
                  <c:v>89.958734525447042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3D7-49DC-9F2F-B80763DE1C2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fraskilt'!$B$75:$J$75</c:f>
              <c:numCache>
                <c:formatCode>0.00</c:formatCode>
                <c:ptCount val="9"/>
                <c:pt idx="0">
                  <c:v>100</c:v>
                </c:pt>
                <c:pt idx="1">
                  <c:v>101.43350146004776</c:v>
                </c:pt>
                <c:pt idx="2">
                  <c:v>101.91133528006371</c:v>
                </c:pt>
                <c:pt idx="3">
                  <c:v>97.425006636580832</c:v>
                </c:pt>
                <c:pt idx="4">
                  <c:v>98.009025749933627</c:v>
                </c:pt>
                <c:pt idx="5">
                  <c:v>86.249004512874976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3D7-49DC-9F2F-B80763DE1C2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fraskilt'!$B$76:$J$76</c:f>
              <c:numCache>
                <c:formatCode>0.00</c:formatCode>
                <c:ptCount val="9"/>
                <c:pt idx="0">
                  <c:v>100</c:v>
                </c:pt>
                <c:pt idx="1">
                  <c:v>97.33528550512446</c:v>
                </c:pt>
                <c:pt idx="2">
                  <c:v>98.418740849194734</c:v>
                </c:pt>
                <c:pt idx="3">
                  <c:v>98.477306002928273</c:v>
                </c:pt>
                <c:pt idx="4">
                  <c:v>99.194729136163986</c:v>
                </c:pt>
                <c:pt idx="5">
                  <c:v>102.38653001464131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3D7-49DC-9F2F-B80763DE1C2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fraskilt'!$B$77:$J$77</c:f>
              <c:numCache>
                <c:formatCode>0.00</c:formatCode>
                <c:ptCount val="9"/>
                <c:pt idx="0">
                  <c:v>100</c:v>
                </c:pt>
                <c:pt idx="1">
                  <c:v>105.88054414056964</c:v>
                </c:pt>
                <c:pt idx="2">
                  <c:v>106.7878701998016</c:v>
                </c:pt>
                <c:pt idx="3">
                  <c:v>111.17188607056822</c:v>
                </c:pt>
                <c:pt idx="4">
                  <c:v>113.95550517216948</c:v>
                </c:pt>
                <c:pt idx="5">
                  <c:v>111.015587360068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3D7-49DC-9F2F-B80763DE1C2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3D7-49DC-9F2F-B80763DE1C2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3D7-49DC-9F2F-B80763DE1C2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3D7-49DC-9F2F-B80763DE1C2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3D7-49DC-9F2F-B80763DE1C2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3D7-49DC-9F2F-B80763DE1C2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3D7-49DC-9F2F-B80763DE1C2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3D7-49DC-9F2F-B80763DE1C28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3D7-49DC-9F2F-B80763DE1C28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3D7-49DC-9F2F-B80763DE1C28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3D7-49DC-9F2F-B80763DE1C28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3D7-49DC-9F2F-B80763DE1C28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3D7-49DC-9F2F-B80763DE1C28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3D7-49DC-9F2F-B80763DE1C28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3D7-49DC-9F2F-B80763DE1C28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3D7-49DC-9F2F-B80763DE1C28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3D7-49DC-9F2F-B80763DE1C28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3D7-49DC-9F2F-B80763DE1C28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3D7-49DC-9F2F-B80763DE1C28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3D7-49DC-9F2F-B80763DE1C28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3D7-49DC-9F2F-B80763DE1C28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3D7-49DC-9F2F-B80763DE1C28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3D7-49DC-9F2F-B80763DE1C28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3D7-49DC-9F2F-B80763DE1C28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3D7-49DC-9F2F-B80763DE1C28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3D7-49DC-9F2F-B80763DE1C28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3D7-49DC-9F2F-B80763DE1C28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3D7-49DC-9F2F-B80763DE1C28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3D7-49DC-9F2F-B80763DE1C28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3D7-49DC-9F2F-B80763DE1C28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3D7-49DC-9F2F-B80763DE1C28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3D7-49DC-9F2F-B80763DE1C28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3D7-49DC-9F2F-B80763DE1C28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3D7-49DC-9F2F-B80763DE1C28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3D7-49DC-9F2F-B80763DE1C28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3D7-49DC-9F2F-B80763DE1C28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3D7-49DC-9F2F-B80763DE1C28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3D7-49DC-9F2F-B80763DE1C28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3D7-49DC-9F2F-B80763DE1C28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'KJØL fraskilt'!$B$121:$J$121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4.5293499387719001</c:v>
                  </c:pt>
                  <c:pt idx="2">
                    <c:v>7.465103206795054</c:v>
                  </c:pt>
                  <c:pt idx="3">
                    <c:v>3.0631474082946273</c:v>
                  </c:pt>
                  <c:pt idx="4">
                    <c:v>3.5534505259410314</c:v>
                  </c:pt>
                  <c:pt idx="5">
                    <c:v>9.2660089217267601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'KJØL fraskilt'!$B$121:$J$121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4.5293499387719001</c:v>
                  </c:pt>
                  <c:pt idx="2">
                    <c:v>7.465103206795054</c:v>
                  </c:pt>
                  <c:pt idx="3">
                    <c:v>3.0631474082946273</c:v>
                  </c:pt>
                  <c:pt idx="4">
                    <c:v>3.5534505259410314</c:v>
                  </c:pt>
                  <c:pt idx="5">
                    <c:v>9.2660089217267601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103.51980778387413</c:v>
                </c:pt>
                <c:pt idx="2">
                  <c:v>107.69895985936594</c:v>
                </c:pt>
                <c:pt idx="3">
                  <c:v>104.70136931015598</c:v>
                </c:pt>
                <c:pt idx="4">
                  <c:v>102.08255252425728</c:v>
                </c:pt>
                <c:pt idx="5">
                  <c:v>101.37791707008904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73D7-49DC-9F2F-B80763DE1C28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3D7-49DC-9F2F-B80763DE1C28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73D7-49DC-9F2F-B80763DE1C28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fraskilt'!$B$126:$J$126</c:f>
              <c:numCache>
                <c:formatCode>0.00</c:formatCode>
                <c:ptCount val="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3D7-49DC-9F2F-B80763DE1C28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'KJØL fraskilt'!$B$8:$J$8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72</c:v>
                </c:pt>
                <c:pt idx="3">
                  <c:v>120</c:v>
                </c:pt>
                <c:pt idx="4">
                  <c:v>144</c:v>
                </c:pt>
                <c:pt idx="5">
                  <c:v>168</c:v>
                </c:pt>
              </c:numCache>
            </c:numRef>
          </c:xVal>
          <c:yVal>
            <c:numRef>
              <c:f>'KJØL fraskilt'!$B$127:$J$127</c:f>
              <c:numCache>
                <c:formatCode>0.00</c:formatCode>
                <c:ptCount val="9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3D7-49DC-9F2F-B80763DE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'Frys-tin'!$B$10:$J$10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46-4E47-85D7-3E9C0BC09EF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'Frys-tin'!$B$11:$J$11</c:f>
              <c:numCache>
                <c:formatCode>0.000</c:formatCode>
                <c:ptCount val="9"/>
                <c:pt idx="0">
                  <c:v>0.44</c:v>
                </c:pt>
                <c:pt idx="1">
                  <c:v>0.51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46-4E47-85D7-3E9C0BC09EF4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'Frys-tin'!$B$12:$J$12</c:f>
              <c:numCache>
                <c:formatCode>0.000</c:formatCode>
                <c:ptCount val="9"/>
                <c:pt idx="0">
                  <c:v>1</c:v>
                </c:pt>
                <c:pt idx="1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46-4E47-85D7-3E9C0BC09EF4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'Frys-tin'!$B$13:$J$13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46-4E47-85D7-3E9C0BC09EF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'Frys-tin'!$B$14:$J$14</c:f>
              <c:numCache>
                <c:formatCode>0.000</c:formatCode>
                <c:ptCount val="9"/>
                <c:pt idx="0">
                  <c:v>21.63</c:v>
                </c:pt>
                <c:pt idx="1">
                  <c:v>21.966999999999999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46-4E47-85D7-3E9C0BC09EF4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'Frys-tin'!$B$15:$J$15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46-4E47-85D7-3E9C0BC09EF4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'Frys-tin'!$B$16:$J$16</c:f>
              <c:numCache>
                <c:formatCode>0.000</c:formatCode>
                <c:ptCount val="9"/>
                <c:pt idx="0">
                  <c:v>20.02</c:v>
                </c:pt>
                <c:pt idx="1">
                  <c:v>20.309999999999999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46-4E47-85D7-3E9C0BC09EF4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'Frys-tin'!$B$17:$J$17</c:f>
              <c:numCache>
                <c:formatCode>0.000</c:formatCode>
                <c:ptCount val="9"/>
                <c:pt idx="0">
                  <c:v>32.49</c:v>
                </c:pt>
                <c:pt idx="1">
                  <c:v>31.43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246-4E47-85D7-3E9C0BC09EF4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'Frys-tin'!$B$18:$J$18</c:f>
              <c:numCache>
                <c:formatCode>0.000</c:formatCode>
                <c:ptCount val="9"/>
                <c:pt idx="0">
                  <c:v>26.16</c:v>
                </c:pt>
                <c:pt idx="1">
                  <c:v>30.99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246-4E47-85D7-3E9C0BC09EF4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'Frys-tin'!$B$19:$J$19</c:f>
              <c:numCache>
                <c:formatCode>0.000</c:formatCode>
                <c:ptCount val="9"/>
                <c:pt idx="0">
                  <c:v>30.13</c:v>
                </c:pt>
                <c:pt idx="1">
                  <c:v>31.44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246-4E47-85D7-3E9C0BC09EF4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'Frys-tin'!$B$20:$J$20</c:f>
              <c:numCache>
                <c:formatCode>0.000</c:formatCode>
                <c:ptCount val="9"/>
                <c:pt idx="0">
                  <c:v>56.36</c:v>
                </c:pt>
                <c:pt idx="1">
                  <c:v>57.6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246-4E47-85D7-3E9C0BC09EF4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'Frys-tin'!$B$21:$J$21</c:f>
              <c:numCache>
                <c:formatCode>0.000</c:formatCode>
                <c:ptCount val="9"/>
                <c:pt idx="0">
                  <c:v>7.1322799999999997</c:v>
                </c:pt>
                <c:pt idx="1">
                  <c:v>7.5732600000000003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246-4E47-85D7-3E9C0BC09EF4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'Frys-tin'!$B$22:$J$22</c:f>
              <c:numCache>
                <c:formatCode>0.000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246-4E47-85D7-3E9C0BC09EF4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246-4E47-85D7-3E9C0BC09EF4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246-4E47-85D7-3E9C0BC09EF4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246-4E47-85D7-3E9C0BC09EF4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246-4E47-85D7-3E9C0BC09EF4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246-4E47-85D7-3E9C0BC09EF4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246-4E47-85D7-3E9C0BC09EF4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246-4E47-85D7-3E9C0BC09EF4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246-4E47-85D7-3E9C0BC09EF4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246-4E47-85D7-3E9C0BC09EF4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246-4E47-85D7-3E9C0BC09EF4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246-4E47-85D7-3E9C0BC09EF4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246-4E47-85D7-3E9C0BC09EF4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246-4E47-85D7-3E9C0BC09EF4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246-4E47-85D7-3E9C0BC09EF4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246-4E47-85D7-3E9C0BC09EF4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246-4E47-85D7-3E9C0BC09EF4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246-4E47-85D7-3E9C0BC09EF4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246-4E47-85D7-3E9C0BC09EF4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246-4E47-85D7-3E9C0BC09EF4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246-4E47-85D7-3E9C0BC09EF4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246-4E47-85D7-3E9C0BC09EF4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246-4E47-85D7-3E9C0BC09EF4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246-4E47-85D7-3E9C0BC09EF4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246-4E47-85D7-3E9C0BC09EF4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246-4E47-85D7-3E9C0BC09EF4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246-4E47-85D7-3E9C0BC09EF4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246-4E47-85D7-3E9C0BC09EF4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246-4E47-85D7-3E9C0BC09EF4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246-4E47-85D7-3E9C0BC09EF4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246-4E47-85D7-3E9C0BC09EF4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246-4E47-85D7-3E9C0BC09EF4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246-4E47-85D7-3E9C0BC09EF4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246-4E47-85D7-3E9C0BC09EF4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246-4E47-85D7-3E9C0BC09EF4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246-4E47-85D7-3E9C0BC09EF4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246-4E47-85D7-3E9C0BC09EF4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strRef>
              <c:f>'Frys-tin'!$B$8:$J$8</c:f>
              <c:strCache>
                <c:ptCount val="2"/>
                <c:pt idx="0">
                  <c:v>0-prøve</c:v>
                </c:pt>
                <c:pt idx="1">
                  <c:v>1 frys/tin</c:v>
                </c:pt>
              </c:strCache>
            </c:strRef>
          </c:xVal>
          <c:yVal>
            <c:numRef>
              <c:f>'Frys-tin'!$B$59:$J$59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246-4E47-85D7-3E9C0BC0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te.grosvik@helse-bergen.no" TargetMode="External"/><Relationship Id="rId2" Type="http://schemas.openxmlformats.org/officeDocument/2006/relationships/hyperlink" Target="file:///\\ihelse.net\Organisasjon\HVNHBEMSDHRM\Validering%20verifisering%20og%20endringskontroll\Holdbarhet%20og%20oppbevaring\Holdbarhetsdata%20Automat%20og%20Spesial\Benkeanalyser\21OHAS" TargetMode="External"/><Relationship Id="rId1" Type="http://schemas.openxmlformats.org/officeDocument/2006/relationships/hyperlink" Target="file:///\\ihelse.net\Organisasjon\HVNHBEMSDHRM\Reagenser%20og%20forbruksvarer\Pakningsvedlegg\Benkeanalyser\21OHAS\21-OH%20Ab%20RSR%20ELISA.4%202017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zoomScale="70" zoomScaleNormal="70" workbookViewId="0">
      <selection activeCell="A13" sqref="A13:XFD13"/>
    </sheetView>
  </sheetViews>
  <sheetFormatPr baseColWidth="10" defaultColWidth="11.42578125" defaultRowHeight="12.75" x14ac:dyDescent="0.2"/>
  <cols>
    <col min="1" max="1" width="15.42578125" style="40" customWidth="1"/>
    <col min="2" max="2" width="11.42578125" style="40"/>
    <col min="3" max="3" width="39.85546875" style="40" customWidth="1"/>
    <col min="4" max="8" width="11.42578125" style="40"/>
    <col min="9" max="9" width="15.28515625" style="40" customWidth="1"/>
    <col min="10" max="16384" width="11.42578125" style="40"/>
  </cols>
  <sheetData>
    <row r="1" spans="1:9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</row>
    <row r="2" spans="1:9" x14ac:dyDescent="0.2">
      <c r="A2" s="40" t="s">
        <v>82</v>
      </c>
      <c r="B2" s="40" t="str">
        <f>hiddenSheet!ekr_doktittel</f>
        <v>Holdbarhetsforsøk 21OHAS</v>
      </c>
      <c r="E2" s="40" t="s">
        <v>91</v>
      </c>
    </row>
    <row r="3" spans="1:9" ht="57" customHeight="1" x14ac:dyDescent="0.6">
      <c r="C3" s="137" t="s">
        <v>44</v>
      </c>
      <c r="D3" s="137"/>
      <c r="E3" s="137"/>
      <c r="F3" s="137"/>
      <c r="G3" s="137"/>
      <c r="H3" s="137"/>
      <c r="I3" s="137"/>
    </row>
    <row r="5" spans="1:9" ht="35.25" x14ac:dyDescent="0.5">
      <c r="C5" s="106" t="s">
        <v>45</v>
      </c>
      <c r="D5" s="106" t="s">
        <v>51</v>
      </c>
      <c r="E5" s="99"/>
      <c r="F5" s="99"/>
    </row>
    <row r="8" spans="1:9" ht="25.5" customHeight="1" x14ac:dyDescent="0.3">
      <c r="C8" s="103" t="s">
        <v>46</v>
      </c>
      <c r="D8" s="141" t="s">
        <v>110</v>
      </c>
      <c r="E8" s="142"/>
      <c r="F8" s="142"/>
      <c r="G8" s="142"/>
      <c r="H8" s="142"/>
      <c r="I8" s="143"/>
    </row>
    <row r="9" spans="1:9" ht="26.25" customHeight="1" x14ac:dyDescent="0.3">
      <c r="C9" s="103" t="s">
        <v>148</v>
      </c>
      <c r="D9" s="138" t="s">
        <v>149</v>
      </c>
      <c r="E9" s="139"/>
      <c r="F9" s="139"/>
      <c r="G9" s="139"/>
      <c r="H9" s="139"/>
      <c r="I9" s="140"/>
    </row>
    <row r="10" spans="1:9" ht="20.25" x14ac:dyDescent="0.3">
      <c r="C10" s="103" t="s">
        <v>47</v>
      </c>
      <c r="D10" s="144" t="s">
        <v>107</v>
      </c>
      <c r="E10" s="145"/>
      <c r="F10" s="145"/>
      <c r="G10" s="145"/>
      <c r="H10" s="145"/>
      <c r="I10" s="146"/>
    </row>
    <row r="11" spans="1:9" ht="25.5" customHeight="1" x14ac:dyDescent="0.3">
      <c r="C11" s="103" t="s">
        <v>48</v>
      </c>
      <c r="D11" s="147" t="s">
        <v>147</v>
      </c>
      <c r="E11" s="148"/>
      <c r="F11" s="148"/>
      <c r="G11" s="148"/>
      <c r="H11" s="148"/>
      <c r="I11" s="148"/>
    </row>
    <row r="12" spans="1:9" ht="25.5" customHeight="1" x14ac:dyDescent="0.3">
      <c r="C12" s="103" t="s">
        <v>49</v>
      </c>
      <c r="D12" s="141" t="s">
        <v>108</v>
      </c>
      <c r="E12" s="142"/>
      <c r="F12" s="142"/>
      <c r="G12" s="142"/>
      <c r="H12" s="142"/>
      <c r="I12" s="143"/>
    </row>
    <row r="13" spans="1:9" ht="24.75" customHeight="1" x14ac:dyDescent="0.3">
      <c r="C13" s="103" t="s">
        <v>50</v>
      </c>
      <c r="D13" s="141" t="s">
        <v>109</v>
      </c>
      <c r="E13" s="142"/>
      <c r="F13" s="142"/>
      <c r="G13" s="142"/>
      <c r="H13" s="142"/>
      <c r="I13" s="143"/>
    </row>
    <row r="17" spans="3:9" ht="26.25" x14ac:dyDescent="0.4">
      <c r="C17" s="100" t="s">
        <v>95</v>
      </c>
    </row>
    <row r="19" spans="3:9" ht="13.5" thickBot="1" x14ac:dyDescent="0.25"/>
    <row r="20" spans="3:9" ht="41.25" thickBot="1" x14ac:dyDescent="0.25">
      <c r="C20" s="101" t="s">
        <v>96</v>
      </c>
      <c r="D20" s="134" t="s">
        <v>111</v>
      </c>
      <c r="E20" s="135"/>
      <c r="F20" s="135"/>
      <c r="G20" s="135"/>
      <c r="H20" s="135"/>
      <c r="I20" s="136"/>
    </row>
    <row r="21" spans="3:9" ht="21" thickBot="1" x14ac:dyDescent="0.25">
      <c r="C21" s="102" t="s">
        <v>97</v>
      </c>
      <c r="D21" s="134" t="s">
        <v>107</v>
      </c>
      <c r="E21" s="135"/>
      <c r="F21" s="135"/>
      <c r="G21" s="135"/>
      <c r="H21" s="135"/>
      <c r="I21" s="136"/>
    </row>
    <row r="22" spans="3:9" ht="21" thickBot="1" x14ac:dyDescent="0.25">
      <c r="C22" s="102" t="s">
        <v>98</v>
      </c>
      <c r="D22" s="134" t="s">
        <v>112</v>
      </c>
      <c r="E22" s="135"/>
      <c r="F22" s="135"/>
      <c r="G22" s="135"/>
      <c r="H22" s="135"/>
      <c r="I22" s="136"/>
    </row>
    <row r="23" spans="3:9" ht="21" thickBot="1" x14ac:dyDescent="0.25">
      <c r="C23" s="102" t="s">
        <v>99</v>
      </c>
      <c r="D23" s="134" t="s">
        <v>107</v>
      </c>
      <c r="E23" s="135"/>
      <c r="F23" s="135"/>
      <c r="G23" s="135"/>
      <c r="H23" s="135"/>
      <c r="I23" s="136"/>
    </row>
    <row r="24" spans="3:9" ht="21" thickBot="1" x14ac:dyDescent="0.25">
      <c r="C24" s="102" t="s">
        <v>100</v>
      </c>
      <c r="D24" s="134" t="s">
        <v>112</v>
      </c>
      <c r="E24" s="135"/>
      <c r="F24" s="135"/>
      <c r="G24" s="135"/>
      <c r="H24" s="135"/>
      <c r="I24" s="136"/>
    </row>
    <row r="28" spans="3:9" ht="26.25" x14ac:dyDescent="0.4">
      <c r="C28" s="100" t="s">
        <v>101</v>
      </c>
    </row>
    <row r="29" spans="3:9" x14ac:dyDescent="0.2">
      <c r="C29" s="98" t="s">
        <v>139</v>
      </c>
    </row>
    <row r="30" spans="3:9" x14ac:dyDescent="0.2">
      <c r="C30" s="126" t="s">
        <v>113</v>
      </c>
    </row>
    <row r="31" spans="3:9" x14ac:dyDescent="0.2">
      <c r="C31" s="126" t="s">
        <v>142</v>
      </c>
    </row>
  </sheetData>
  <mergeCells count="12">
    <mergeCell ref="C3:I3"/>
    <mergeCell ref="D9:I9"/>
    <mergeCell ref="D12:I12"/>
    <mergeCell ref="D13:I13"/>
    <mergeCell ref="D8:I8"/>
    <mergeCell ref="D10:I10"/>
    <mergeCell ref="D11:I11"/>
    <mergeCell ref="D20:I20"/>
    <mergeCell ref="D21:I21"/>
    <mergeCell ref="D22:I22"/>
    <mergeCell ref="D23:I23"/>
    <mergeCell ref="D24:I24"/>
  </mergeCells>
  <hyperlinks>
    <hyperlink ref="C30" r:id="rId1" xr:uid="{00000000-0004-0000-0000-000000000000}"/>
    <hyperlink ref="C31" r:id="rId2" xr:uid="{00000000-0004-0000-0000-000001000000}"/>
    <hyperlink ref="D11" r:id="rId3" xr:uid="{00000000-0004-0000-0000-000002000000}"/>
  </hyperlinks>
  <pageMargins left="0.7" right="0.7" top="0.75" bottom="0.75" header="0.3" footer="0.3"/>
  <pageSetup paperSize="9"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47" sqref="A47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activeCell="Q7" sqref="Q7"/>
    </sheetView>
  </sheetViews>
  <sheetFormatPr baseColWidth="10" defaultColWidth="11.42578125" defaultRowHeight="12.75" x14ac:dyDescent="0.2"/>
  <cols>
    <col min="1" max="1" width="57.42578125" style="42" customWidth="1"/>
    <col min="2" max="2" width="39.85546875" style="42" customWidth="1"/>
    <col min="3" max="3" width="13" style="42" customWidth="1"/>
    <col min="4" max="4" width="13.28515625" style="42" customWidth="1"/>
    <col min="5" max="5" width="13.42578125" style="42" customWidth="1"/>
    <col min="6" max="6" width="13.5703125" style="42" customWidth="1"/>
    <col min="7" max="11" width="13.7109375" style="42" bestFit="1" customWidth="1"/>
    <col min="12" max="16384" width="11.42578125" style="42"/>
  </cols>
  <sheetData>
    <row r="1" spans="1: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</row>
    <row r="2" spans="1: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</row>
    <row r="3" spans="1:8" ht="20.25" x14ac:dyDescent="0.3">
      <c r="A3" s="41" t="s">
        <v>43</v>
      </c>
      <c r="B3" s="41"/>
      <c r="C3" s="41"/>
      <c r="D3" s="41"/>
      <c r="E3" s="41"/>
      <c r="F3" s="41"/>
      <c r="G3" s="41"/>
    </row>
    <row r="4" spans="1:8" ht="20.25" customHeight="1" x14ac:dyDescent="0.3">
      <c r="A4" s="153" t="s">
        <v>145</v>
      </c>
      <c r="B4" s="153"/>
      <c r="C4" s="41"/>
      <c r="D4" s="41"/>
      <c r="E4" s="41"/>
      <c r="F4" s="41"/>
      <c r="G4" s="41"/>
    </row>
    <row r="5" spans="1:8" ht="20.25" x14ac:dyDescent="0.3">
      <c r="A5" s="153"/>
      <c r="B5" s="153"/>
      <c r="C5" s="41"/>
      <c r="D5" s="41"/>
      <c r="E5" s="41"/>
      <c r="F5" s="41"/>
      <c r="G5" s="41"/>
    </row>
    <row r="6" spans="1:8" ht="20.25" x14ac:dyDescent="0.3">
      <c r="A6" s="153"/>
      <c r="B6" s="153"/>
      <c r="C6" s="41"/>
      <c r="D6" s="41"/>
      <c r="E6" s="41"/>
      <c r="F6" s="41"/>
      <c r="G6" s="41"/>
    </row>
    <row r="7" spans="1:8" ht="50.25" customHeight="1" x14ac:dyDescent="0.3">
      <c r="A7" s="153"/>
      <c r="B7" s="153"/>
      <c r="C7" s="41"/>
      <c r="D7" s="41"/>
      <c r="E7" s="41"/>
      <c r="F7" s="41"/>
      <c r="G7" s="41"/>
    </row>
    <row r="8" spans="1:8" ht="20.25" x14ac:dyDescent="0.3">
      <c r="A8" s="41" t="s">
        <v>52</v>
      </c>
      <c r="B8" s="43" t="s">
        <v>114</v>
      </c>
      <c r="C8" s="41"/>
      <c r="D8" s="41"/>
      <c r="E8" s="41"/>
      <c r="F8" s="41"/>
      <c r="G8" s="41"/>
    </row>
    <row r="9" spans="1:8" ht="15" x14ac:dyDescent="0.2">
      <c r="A9" s="44" t="s">
        <v>41</v>
      </c>
      <c r="B9" s="44"/>
      <c r="C9" s="44"/>
      <c r="D9" s="44"/>
      <c r="E9" s="44"/>
      <c r="F9" s="44"/>
      <c r="G9" s="44"/>
    </row>
    <row r="10" spans="1:8" ht="15" x14ac:dyDescent="0.2">
      <c r="A10" s="45" t="s">
        <v>115</v>
      </c>
      <c r="B10" s="46"/>
      <c r="C10" s="46"/>
      <c r="D10" s="46"/>
      <c r="E10" s="46"/>
      <c r="F10" s="46"/>
      <c r="G10" s="46"/>
    </row>
    <row r="11" spans="1:8" ht="15" x14ac:dyDescent="0.2">
      <c r="A11" s="44"/>
      <c r="B11" s="46"/>
      <c r="C11" s="46"/>
      <c r="D11" s="44"/>
      <c r="E11" s="44"/>
      <c r="F11" s="44"/>
      <c r="G11" s="44"/>
    </row>
    <row r="12" spans="1:8" ht="15" x14ac:dyDescent="0.2">
      <c r="A12" s="44" t="s">
        <v>42</v>
      </c>
      <c r="B12" s="46"/>
      <c r="C12" s="46"/>
      <c r="D12" s="46"/>
      <c r="E12" s="46"/>
      <c r="F12" s="46"/>
      <c r="G12" s="46"/>
    </row>
    <row r="13" spans="1:8" ht="15" x14ac:dyDescent="0.2">
      <c r="A13" s="45" t="s">
        <v>116</v>
      </c>
      <c r="B13" s="46"/>
      <c r="C13" s="46"/>
      <c r="D13" s="46"/>
      <c r="E13" s="46"/>
      <c r="F13" s="46"/>
      <c r="G13" s="46"/>
    </row>
    <row r="14" spans="1:8" ht="15" x14ac:dyDescent="0.2">
      <c r="A14" s="44"/>
      <c r="B14" s="46"/>
      <c r="C14" s="152"/>
      <c r="D14" s="46"/>
      <c r="E14" s="44"/>
      <c r="F14" s="44"/>
      <c r="G14" s="44"/>
    </row>
    <row r="15" spans="1:8" ht="15" x14ac:dyDescent="0.2">
      <c r="A15" s="44" t="s">
        <v>86</v>
      </c>
      <c r="B15" s="46"/>
      <c r="C15" s="152"/>
      <c r="D15" s="46"/>
      <c r="E15" s="46"/>
      <c r="F15" s="46"/>
      <c r="G15" s="46"/>
    </row>
    <row r="16" spans="1:8" ht="15" x14ac:dyDescent="0.2">
      <c r="A16" s="150" t="s">
        <v>117</v>
      </c>
      <c r="B16" s="151"/>
      <c r="C16" s="152"/>
      <c r="D16" s="46"/>
      <c r="E16" s="46"/>
      <c r="F16" s="46"/>
      <c r="G16" s="46"/>
    </row>
    <row r="17" spans="1:10" ht="15" x14ac:dyDescent="0.2">
      <c r="A17" s="44"/>
      <c r="B17" s="44"/>
      <c r="C17" s="44"/>
      <c r="D17" s="44"/>
      <c r="E17" s="44"/>
      <c r="F17" s="44"/>
      <c r="G17" s="44"/>
    </row>
    <row r="18" spans="1:10" ht="15" x14ac:dyDescent="0.2">
      <c r="A18" s="44" t="s">
        <v>35</v>
      </c>
      <c r="B18" s="44"/>
      <c r="C18" s="44"/>
      <c r="D18" s="44"/>
      <c r="E18" s="44"/>
      <c r="F18" s="44"/>
      <c r="G18" s="44"/>
    </row>
    <row r="19" spans="1:10" ht="15" x14ac:dyDescent="0.2">
      <c r="A19" s="47" t="s">
        <v>118</v>
      </c>
      <c r="B19" s="48" t="s">
        <v>32</v>
      </c>
      <c r="C19" s="48"/>
      <c r="D19" s="48"/>
      <c r="E19" s="44"/>
      <c r="F19" s="44"/>
      <c r="G19" s="44"/>
    </row>
    <row r="20" spans="1:10" ht="15" x14ac:dyDescent="0.2">
      <c r="A20" s="47"/>
      <c r="B20" s="48" t="s">
        <v>34</v>
      </c>
      <c r="C20" s="49"/>
      <c r="D20" s="50"/>
      <c r="E20" s="44"/>
      <c r="F20" s="44"/>
      <c r="G20" s="46"/>
    </row>
    <row r="21" spans="1:10" ht="15" x14ac:dyDescent="0.2">
      <c r="A21" s="47"/>
      <c r="B21" s="51" t="s">
        <v>33</v>
      </c>
      <c r="C21" s="52"/>
      <c r="D21" s="53"/>
      <c r="E21" s="44"/>
      <c r="F21" s="44"/>
      <c r="G21" s="44"/>
    </row>
    <row r="22" spans="1:10" ht="15" x14ac:dyDescent="0.2">
      <c r="A22" s="44"/>
      <c r="B22" s="44"/>
      <c r="C22" s="44"/>
      <c r="D22" s="44"/>
      <c r="E22" s="44"/>
      <c r="F22" s="44"/>
      <c r="G22" s="44"/>
    </row>
    <row r="23" spans="1:10" ht="15" x14ac:dyDescent="0.2">
      <c r="A23" s="44" t="s">
        <v>37</v>
      </c>
      <c r="B23" s="44"/>
      <c r="C23" s="44"/>
      <c r="D23" s="44"/>
      <c r="E23" s="44"/>
      <c r="F23" s="44"/>
      <c r="G23" s="44"/>
    </row>
    <row r="24" spans="1:10" ht="15" x14ac:dyDescent="0.2">
      <c r="A24" s="47"/>
      <c r="B24" s="48" t="s">
        <v>36</v>
      </c>
      <c r="C24" s="44"/>
      <c r="D24" s="44"/>
      <c r="E24" s="44"/>
      <c r="F24" s="44"/>
      <c r="G24" s="44"/>
    </row>
    <row r="25" spans="1:10" ht="15" x14ac:dyDescent="0.2">
      <c r="A25" s="47"/>
      <c r="B25" s="48" t="s">
        <v>39</v>
      </c>
      <c r="C25" s="44"/>
      <c r="D25" s="44"/>
      <c r="E25" s="44"/>
      <c r="F25" s="44"/>
      <c r="G25" s="44"/>
    </row>
    <row r="26" spans="1:10" ht="15" x14ac:dyDescent="0.2">
      <c r="A26" s="47"/>
      <c r="B26" s="48" t="s">
        <v>38</v>
      </c>
      <c r="C26" s="44"/>
      <c r="D26" s="44"/>
      <c r="E26" s="44"/>
      <c r="F26" s="44"/>
      <c r="G26" s="44"/>
    </row>
    <row r="27" spans="1:10" ht="15" x14ac:dyDescent="0.2">
      <c r="A27" s="47" t="s">
        <v>119</v>
      </c>
      <c r="B27" s="48" t="s">
        <v>40</v>
      </c>
      <c r="C27" s="44"/>
      <c r="D27" s="44"/>
      <c r="E27" s="44"/>
      <c r="F27" s="44"/>
      <c r="G27" s="44"/>
    </row>
    <row r="28" spans="1:10" ht="15" x14ac:dyDescent="0.2">
      <c r="A28" s="44"/>
      <c r="B28" s="44"/>
      <c r="C28" s="44"/>
      <c r="D28" s="44"/>
      <c r="E28" s="44"/>
      <c r="F28" s="44"/>
      <c r="G28" s="44"/>
    </row>
    <row r="29" spans="1:10" ht="15" x14ac:dyDescent="0.2">
      <c r="A29" s="44" t="s">
        <v>53</v>
      </c>
      <c r="B29" s="44"/>
      <c r="C29" s="44"/>
      <c r="D29" s="44"/>
      <c r="E29" s="44"/>
      <c r="F29" s="44"/>
      <c r="G29" s="44"/>
    </row>
    <row r="30" spans="1:10" ht="15.75" x14ac:dyDescent="0.25">
      <c r="A30" s="54" t="s">
        <v>54</v>
      </c>
      <c r="B30" s="48" t="s">
        <v>55</v>
      </c>
      <c r="C30" s="48" t="s">
        <v>56</v>
      </c>
      <c r="D30" s="48" t="s">
        <v>57</v>
      </c>
      <c r="E30" s="48" t="s">
        <v>58</v>
      </c>
      <c r="F30" s="48" t="s">
        <v>59</v>
      </c>
      <c r="G30" s="48" t="s">
        <v>60</v>
      </c>
      <c r="H30" s="48" t="s">
        <v>88</v>
      </c>
      <c r="I30" s="48" t="s">
        <v>89</v>
      </c>
      <c r="J30" s="48" t="s">
        <v>90</v>
      </c>
    </row>
    <row r="31" spans="1:10" ht="15" x14ac:dyDescent="0.2">
      <c r="A31" s="48" t="s">
        <v>87</v>
      </c>
      <c r="B31" s="45" t="s">
        <v>120</v>
      </c>
      <c r="C31" s="45"/>
      <c r="D31" s="45"/>
      <c r="E31" s="45"/>
      <c r="F31" s="45"/>
      <c r="G31" s="45"/>
      <c r="H31" s="45"/>
      <c r="I31" s="45"/>
      <c r="J31" s="45"/>
    </row>
    <row r="32" spans="1:10" ht="15" x14ac:dyDescent="0.2">
      <c r="A32" s="48" t="s">
        <v>61</v>
      </c>
      <c r="B32" s="45" t="s">
        <v>121</v>
      </c>
      <c r="C32" s="45"/>
      <c r="D32" s="45"/>
      <c r="E32" s="45"/>
      <c r="F32" s="45"/>
      <c r="G32" s="45"/>
      <c r="H32" s="45"/>
      <c r="I32" s="45"/>
      <c r="J32" s="45"/>
    </row>
    <row r="33" spans="1:10" ht="15" x14ac:dyDescent="0.2">
      <c r="A33" s="48" t="s">
        <v>62</v>
      </c>
      <c r="B33" s="45" t="s">
        <v>122</v>
      </c>
      <c r="C33" s="45" t="s">
        <v>123</v>
      </c>
      <c r="D33" s="45" t="s">
        <v>124</v>
      </c>
      <c r="E33" s="45" t="s">
        <v>125</v>
      </c>
      <c r="F33" s="45" t="s">
        <v>143</v>
      </c>
      <c r="G33" s="45" t="s">
        <v>126</v>
      </c>
      <c r="H33" s="45"/>
      <c r="I33" s="45"/>
      <c r="J33" s="45"/>
    </row>
    <row r="34" spans="1:10" ht="15" x14ac:dyDescent="0.2">
      <c r="A34" s="48" t="s">
        <v>63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.75" x14ac:dyDescent="0.25">
      <c r="A35" s="48" t="s">
        <v>64</v>
      </c>
      <c r="B35" s="45" t="s">
        <v>127</v>
      </c>
      <c r="C35" s="45"/>
      <c r="D35" s="45"/>
      <c r="E35" s="45"/>
      <c r="F35" s="45"/>
      <c r="G35" s="45"/>
      <c r="H35" s="45"/>
      <c r="I35" s="45"/>
      <c r="J35" s="45"/>
    </row>
    <row r="36" spans="1:10" ht="15.75" thickBot="1" x14ac:dyDescent="0.25">
      <c r="A36" s="55" t="s">
        <v>65</v>
      </c>
      <c r="B36" s="56" t="s">
        <v>128</v>
      </c>
      <c r="C36" s="56"/>
      <c r="D36" s="56"/>
      <c r="E36" s="56"/>
      <c r="F36" s="56"/>
      <c r="G36" s="56"/>
      <c r="H36" s="56"/>
      <c r="I36" s="56"/>
      <c r="J36" s="56"/>
    </row>
    <row r="37" spans="1:10" ht="15" x14ac:dyDescent="0.2">
      <c r="A37" s="57" t="s">
        <v>66</v>
      </c>
      <c r="B37" s="58"/>
      <c r="C37" s="58"/>
      <c r="D37" s="58"/>
      <c r="E37" s="58"/>
      <c r="F37" s="58"/>
      <c r="G37" s="59"/>
      <c r="H37" s="59"/>
      <c r="I37" s="59"/>
      <c r="J37" s="59"/>
    </row>
    <row r="38" spans="1:10" ht="15" x14ac:dyDescent="0.2">
      <c r="A38" s="60" t="s">
        <v>67</v>
      </c>
      <c r="B38" s="45">
        <v>2000</v>
      </c>
      <c r="C38" s="45"/>
      <c r="D38" s="45"/>
      <c r="E38" s="45"/>
      <c r="F38" s="45"/>
      <c r="G38" s="61"/>
      <c r="H38" s="61"/>
      <c r="I38" s="61"/>
      <c r="J38" s="61"/>
    </row>
    <row r="39" spans="1:10" ht="15" x14ac:dyDescent="0.2">
      <c r="A39" s="60" t="s">
        <v>68</v>
      </c>
      <c r="B39" s="45">
        <v>20</v>
      </c>
      <c r="C39" s="45"/>
      <c r="D39" s="45"/>
      <c r="E39" s="45"/>
      <c r="F39" s="45"/>
      <c r="G39" s="61"/>
      <c r="H39" s="61"/>
      <c r="I39" s="61"/>
      <c r="J39" s="61"/>
    </row>
    <row r="40" spans="1:10" ht="15.75" thickBot="1" x14ac:dyDescent="0.25">
      <c r="A40" s="62" t="s">
        <v>69</v>
      </c>
      <c r="B40" s="63">
        <v>10</v>
      </c>
      <c r="C40" s="63"/>
      <c r="D40" s="63"/>
      <c r="E40" s="63"/>
      <c r="F40" s="63"/>
      <c r="G40" s="64"/>
      <c r="H40" s="64"/>
      <c r="I40" s="64"/>
      <c r="J40" s="64"/>
    </row>
    <row r="41" spans="1:10" ht="15" x14ac:dyDescent="0.2">
      <c r="A41" s="65" t="s">
        <v>70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8" x14ac:dyDescent="0.2">
      <c r="A42" s="48" t="s">
        <v>71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" x14ac:dyDescent="0.2">
      <c r="A43" s="48" t="s">
        <v>31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" x14ac:dyDescent="0.2">
      <c r="A44" s="48" t="s">
        <v>72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.75" x14ac:dyDescent="0.25">
      <c r="A45" s="48" t="s">
        <v>73</v>
      </c>
      <c r="B45" s="127" t="s">
        <v>129</v>
      </c>
      <c r="C45" s="45"/>
      <c r="D45" s="45"/>
      <c r="E45" s="45"/>
      <c r="F45" s="45"/>
      <c r="G45" s="45"/>
      <c r="H45" s="45"/>
      <c r="I45" s="45"/>
      <c r="J45" s="45"/>
    </row>
    <row r="46" spans="1:10" ht="15" x14ac:dyDescent="0.2">
      <c r="A46" s="48" t="s">
        <v>74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" x14ac:dyDescent="0.2">
      <c r="A47" s="44"/>
      <c r="B47" s="44"/>
      <c r="C47" s="44"/>
      <c r="D47" s="44"/>
      <c r="E47" s="44"/>
      <c r="F47" s="44"/>
      <c r="G47" s="44"/>
    </row>
    <row r="48" spans="1:10" ht="15" x14ac:dyDescent="0.2">
      <c r="A48" s="149" t="s">
        <v>75</v>
      </c>
      <c r="B48" s="149"/>
      <c r="C48" s="149"/>
      <c r="D48" s="149"/>
      <c r="E48" s="149"/>
      <c r="F48" s="149"/>
      <c r="G48" s="149"/>
    </row>
  </sheetData>
  <mergeCells count="4">
    <mergeCell ref="A48:G48"/>
    <mergeCell ref="A16:B16"/>
    <mergeCell ref="C14:C16"/>
    <mergeCell ref="A4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baseColWidth="10" defaultRowHeight="12.75" x14ac:dyDescent="0.2"/>
  <sheetData>
    <row r="1" spans="1:2" x14ac:dyDescent="0.2">
      <c r="A1">
        <v>-10</v>
      </c>
      <c r="B1" s="74" t="s">
        <v>81</v>
      </c>
    </row>
    <row r="2" spans="1:2" x14ac:dyDescent="0.2">
      <c r="A2" t="s">
        <v>78</v>
      </c>
      <c r="B2" s="74" t="s">
        <v>105</v>
      </c>
    </row>
    <row r="3" spans="1:2" x14ac:dyDescent="0.2">
      <c r="A3" t="s">
        <v>104</v>
      </c>
      <c r="B3" s="74" t="s">
        <v>103</v>
      </c>
    </row>
    <row r="4" spans="1:2" x14ac:dyDescent="0.2">
      <c r="A4" t="s">
        <v>151</v>
      </c>
      <c r="B4" s="74" t="s">
        <v>150</v>
      </c>
    </row>
    <row r="5" spans="1:2" x14ac:dyDescent="0.2">
      <c r="A5" t="s">
        <v>152</v>
      </c>
      <c r="B5" s="74" t="s">
        <v>94</v>
      </c>
    </row>
    <row r="6" spans="1:2" x14ac:dyDescent="0.2">
      <c r="A6" t="s">
        <v>153</v>
      </c>
      <c r="B6" s="74" t="s">
        <v>106</v>
      </c>
    </row>
    <row r="7" spans="1:2" x14ac:dyDescent="0.2">
      <c r="A7" t="s">
        <v>79</v>
      </c>
    </row>
    <row r="8" spans="1:2" x14ac:dyDescent="0.2">
      <c r="A8" t="s">
        <v>79</v>
      </c>
    </row>
    <row r="9" spans="1:2" x14ac:dyDescent="0.2">
      <c r="A9" t="s">
        <v>79</v>
      </c>
    </row>
    <row r="10" spans="1:2" x14ac:dyDescent="0.2">
      <c r="A10" t="s">
        <v>79</v>
      </c>
    </row>
    <row r="11" spans="1:2" x14ac:dyDescent="0.2">
      <c r="A11" t="s">
        <v>79</v>
      </c>
    </row>
    <row r="12" spans="1:2" x14ac:dyDescent="0.2">
      <c r="A12">
        <v>0</v>
      </c>
    </row>
    <row r="13" spans="1:2" x14ac:dyDescent="0.2">
      <c r="A13" t="s">
        <v>154</v>
      </c>
    </row>
    <row r="14" spans="1:2" x14ac:dyDescent="0.2">
      <c r="A14">
        <v>2.2000000000000002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7"/>
  <sheetViews>
    <sheetView zoomScale="70" zoomScaleNormal="70" workbookViewId="0">
      <selection activeCell="M2" sqref="M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  <c r="I1" s="94" t="s">
        <v>92</v>
      </c>
      <c r="J1" s="95"/>
      <c r="K1" s="97" t="s">
        <v>102</v>
      </c>
      <c r="L1" s="95"/>
      <c r="M1" s="95"/>
    </row>
    <row r="2" spans="1:1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  <c r="I2" s="94" t="s">
        <v>93</v>
      </c>
      <c r="J2" s="95"/>
      <c r="K2" s="96"/>
      <c r="L2" s="104"/>
      <c r="M2" s="104" t="s">
        <v>146</v>
      </c>
      <c r="N2" s="105"/>
      <c r="O2" s="105"/>
      <c r="P2" s="105"/>
    </row>
    <row r="3" spans="1:18" ht="23.25" x14ac:dyDescent="0.35">
      <c r="A3" s="9" t="s">
        <v>13</v>
      </c>
      <c r="B3" s="10"/>
      <c r="C3" s="159" t="s">
        <v>108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20</v>
      </c>
      <c r="C5" s="14" t="s">
        <v>25</v>
      </c>
      <c r="D5" s="13"/>
      <c r="E5" s="4">
        <v>30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5"/>
      <c r="B7" s="125" t="s">
        <v>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27</v>
      </c>
      <c r="J7" s="125" t="s">
        <v>28</v>
      </c>
      <c r="K7" s="75"/>
      <c r="L7" s="76"/>
      <c r="M7" s="76"/>
      <c r="N7" s="76"/>
      <c r="O7" s="76"/>
      <c r="P7" s="76"/>
      <c r="Q7" s="76"/>
      <c r="R7" s="76"/>
    </row>
    <row r="8" spans="1:18" ht="15.75" thickBot="1" x14ac:dyDescent="0.3">
      <c r="A8" s="77" t="s">
        <v>12</v>
      </c>
      <c r="B8" s="121">
        <v>0</v>
      </c>
      <c r="C8" s="122">
        <v>24</v>
      </c>
      <c r="D8" s="122">
        <v>72</v>
      </c>
      <c r="E8" s="122">
        <v>120</v>
      </c>
      <c r="F8" s="122">
        <v>144</v>
      </c>
      <c r="G8" s="122">
        <v>168</v>
      </c>
      <c r="H8" s="123"/>
      <c r="I8" s="122"/>
      <c r="J8" s="124"/>
      <c r="K8" s="78"/>
      <c r="L8" s="75"/>
      <c r="M8" s="75"/>
      <c r="N8" s="75"/>
      <c r="O8" s="75"/>
      <c r="P8" s="75"/>
      <c r="Q8" s="75"/>
      <c r="R8" s="75"/>
    </row>
    <row r="9" spans="1:18" ht="15.75" thickBot="1" x14ac:dyDescent="0.3">
      <c r="A9" s="79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78"/>
      <c r="L9" s="75"/>
      <c r="M9" s="75"/>
      <c r="N9" s="75"/>
      <c r="O9" s="75"/>
      <c r="P9" s="75"/>
      <c r="Q9" s="75"/>
      <c r="R9" s="75"/>
    </row>
    <row r="10" spans="1:18" ht="15" x14ac:dyDescent="0.25">
      <c r="A10" s="80">
        <v>1</v>
      </c>
      <c r="B10" s="89" t="s">
        <v>130</v>
      </c>
      <c r="C10" s="90" t="s">
        <v>130</v>
      </c>
      <c r="D10" s="90" t="s">
        <v>130</v>
      </c>
      <c r="E10" s="90" t="s">
        <v>130</v>
      </c>
      <c r="F10" s="90" t="s">
        <v>130</v>
      </c>
      <c r="G10" s="90" t="s">
        <v>130</v>
      </c>
      <c r="H10" s="90"/>
      <c r="I10" s="90"/>
      <c r="J10" s="107"/>
      <c r="K10" s="75"/>
      <c r="L10" s="75"/>
      <c r="M10" s="75"/>
      <c r="N10" s="75"/>
      <c r="O10" s="75"/>
      <c r="P10" s="75"/>
      <c r="Q10" s="75"/>
      <c r="R10" s="75"/>
    </row>
    <row r="11" spans="1:18" ht="15" x14ac:dyDescent="0.25">
      <c r="A11" s="81">
        <v>2</v>
      </c>
      <c r="B11" s="91">
        <v>0.62</v>
      </c>
      <c r="C11" s="92">
        <v>0.7</v>
      </c>
      <c r="D11" s="92">
        <v>0.7</v>
      </c>
      <c r="E11" s="92">
        <v>0.41</v>
      </c>
      <c r="F11" s="92">
        <v>0.4</v>
      </c>
      <c r="G11" s="92">
        <v>0.38</v>
      </c>
      <c r="H11" s="92"/>
      <c r="I11" s="92"/>
      <c r="J11" s="108"/>
      <c r="K11" s="75"/>
      <c r="L11" s="75"/>
      <c r="M11" s="75"/>
      <c r="N11" s="75"/>
      <c r="O11" s="75"/>
      <c r="P11" s="75"/>
      <c r="Q11" s="75"/>
      <c r="R11" s="75"/>
    </row>
    <row r="12" spans="1:18" ht="15" x14ac:dyDescent="0.25">
      <c r="A12" s="81">
        <v>3</v>
      </c>
      <c r="B12" s="91">
        <v>1.03</v>
      </c>
      <c r="C12" s="92">
        <v>1.1599999999999999</v>
      </c>
      <c r="D12" s="92">
        <v>1.06</v>
      </c>
      <c r="E12" s="92">
        <v>1.1399999999999999</v>
      </c>
      <c r="F12" s="92">
        <v>1.1399999999999999</v>
      </c>
      <c r="G12" s="92">
        <v>1.04</v>
      </c>
      <c r="H12" s="92"/>
      <c r="I12" s="92"/>
      <c r="J12" s="108"/>
      <c r="K12" s="75"/>
      <c r="L12" s="75"/>
      <c r="M12" s="75"/>
      <c r="N12" s="75"/>
      <c r="O12" s="75"/>
      <c r="P12" s="75"/>
      <c r="Q12" s="75"/>
      <c r="R12" s="75"/>
    </row>
    <row r="13" spans="1:18" ht="15" x14ac:dyDescent="0.25">
      <c r="A13" s="81">
        <v>4</v>
      </c>
      <c r="B13" s="91">
        <v>72.2</v>
      </c>
      <c r="C13" s="92">
        <v>75.400000000000006</v>
      </c>
      <c r="D13" s="92">
        <v>74.09</v>
      </c>
      <c r="E13" s="92">
        <v>7.94</v>
      </c>
      <c r="F13" s="92">
        <v>8.77</v>
      </c>
      <c r="G13" s="92">
        <v>9.82</v>
      </c>
      <c r="H13" s="92"/>
      <c r="I13" s="92"/>
      <c r="J13" s="108"/>
      <c r="K13" s="75"/>
      <c r="L13" s="75"/>
      <c r="M13" s="75"/>
      <c r="N13" s="75"/>
      <c r="O13" s="75"/>
      <c r="P13" s="75"/>
      <c r="Q13" s="75"/>
      <c r="R13" s="75"/>
    </row>
    <row r="14" spans="1:18" ht="15" x14ac:dyDescent="0.25">
      <c r="A14" s="81">
        <v>5</v>
      </c>
      <c r="B14" s="91">
        <v>100.1</v>
      </c>
      <c r="C14" s="92">
        <v>89.7</v>
      </c>
      <c r="D14" s="92">
        <v>69.86</v>
      </c>
      <c r="E14" s="92">
        <v>19.739999999999998</v>
      </c>
      <c r="F14" s="92">
        <v>16.350000000000001</v>
      </c>
      <c r="G14" s="92">
        <v>46.51</v>
      </c>
      <c r="H14" s="92"/>
      <c r="I14" s="92"/>
      <c r="J14" s="108"/>
      <c r="K14" s="75"/>
      <c r="L14" s="75"/>
      <c r="M14" s="75"/>
      <c r="N14" s="75"/>
      <c r="O14" s="75"/>
      <c r="P14" s="75"/>
      <c r="Q14" s="75"/>
      <c r="R14" s="75"/>
    </row>
    <row r="15" spans="1:18" ht="15" x14ac:dyDescent="0.25">
      <c r="A15" s="81">
        <v>6</v>
      </c>
      <c r="B15" s="91" t="s">
        <v>131</v>
      </c>
      <c r="C15" s="92" t="s">
        <v>131</v>
      </c>
      <c r="D15" s="92" t="s">
        <v>131</v>
      </c>
      <c r="E15" s="92">
        <v>35.82</v>
      </c>
      <c r="F15" s="92">
        <v>20.350000000000001</v>
      </c>
      <c r="G15" s="92">
        <v>19.03</v>
      </c>
      <c r="H15" s="92"/>
      <c r="I15" s="92"/>
      <c r="J15" s="108"/>
      <c r="K15" s="75"/>
      <c r="L15" s="75"/>
      <c r="M15" s="75"/>
      <c r="N15" s="75"/>
      <c r="O15" s="75"/>
      <c r="P15" s="75"/>
      <c r="Q15" s="75"/>
      <c r="R15" s="75"/>
    </row>
    <row r="16" spans="1:18" ht="15" x14ac:dyDescent="0.25">
      <c r="A16" s="81">
        <v>7</v>
      </c>
      <c r="B16" s="91">
        <v>21.16</v>
      </c>
      <c r="C16" s="92">
        <v>20.79</v>
      </c>
      <c r="D16" s="92">
        <v>17.600000000000001</v>
      </c>
      <c r="E16" s="92">
        <v>21.24</v>
      </c>
      <c r="F16" s="92">
        <v>18.8</v>
      </c>
      <c r="G16" s="92">
        <v>18.98</v>
      </c>
      <c r="H16" s="92"/>
      <c r="I16" s="92"/>
      <c r="J16" s="108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81">
        <v>8</v>
      </c>
      <c r="B17" s="91" t="s">
        <v>131</v>
      </c>
      <c r="C17" s="92" t="s">
        <v>131</v>
      </c>
      <c r="D17" s="92" t="s">
        <v>131</v>
      </c>
      <c r="E17" s="92">
        <v>47.64</v>
      </c>
      <c r="F17" s="92">
        <v>82.71</v>
      </c>
      <c r="G17" s="92">
        <v>68.31</v>
      </c>
      <c r="H17" s="92"/>
      <c r="I17" s="92"/>
      <c r="J17" s="108"/>
      <c r="K17" s="75"/>
      <c r="L17" s="75"/>
      <c r="M17" s="75"/>
      <c r="N17" s="75"/>
      <c r="O17" s="75"/>
      <c r="P17" s="75"/>
      <c r="Q17" s="75"/>
      <c r="R17" s="75"/>
    </row>
    <row r="18" spans="1:18" ht="15" x14ac:dyDescent="0.25">
      <c r="A18" s="81">
        <v>9</v>
      </c>
      <c r="B18" s="91">
        <v>29.08</v>
      </c>
      <c r="C18" s="92">
        <v>45.65</v>
      </c>
      <c r="D18" s="92">
        <v>40.49</v>
      </c>
      <c r="E18" s="92">
        <v>46.18</v>
      </c>
      <c r="F18" s="92">
        <v>49.8</v>
      </c>
      <c r="G18" s="92">
        <v>22.56</v>
      </c>
      <c r="H18" s="92"/>
      <c r="I18" s="92"/>
      <c r="J18" s="108"/>
      <c r="K18" s="75"/>
      <c r="L18" s="75"/>
      <c r="M18" s="75"/>
      <c r="N18" s="75"/>
      <c r="O18" s="75"/>
      <c r="P18" s="75"/>
      <c r="Q18" s="75"/>
      <c r="R18" s="75"/>
    </row>
    <row r="19" spans="1:18" ht="15" x14ac:dyDescent="0.25">
      <c r="A19" s="81">
        <v>10</v>
      </c>
      <c r="B19" s="91">
        <v>37.67</v>
      </c>
      <c r="C19" s="92">
        <v>24.43</v>
      </c>
      <c r="D19" s="92">
        <v>31.66</v>
      </c>
      <c r="E19" s="92">
        <v>19.23</v>
      </c>
      <c r="F19" s="92">
        <v>18.48</v>
      </c>
      <c r="G19" s="92">
        <v>14.64</v>
      </c>
      <c r="H19" s="92"/>
      <c r="I19" s="92"/>
      <c r="J19" s="108"/>
      <c r="K19" s="75"/>
      <c r="L19" s="75"/>
      <c r="M19" s="75"/>
      <c r="N19" s="75"/>
      <c r="O19" s="75"/>
      <c r="P19" s="75"/>
      <c r="Q19" s="75"/>
      <c r="R19" s="75"/>
    </row>
    <row r="20" spans="1:18" ht="15" x14ac:dyDescent="0.25">
      <c r="A20" s="81">
        <v>11</v>
      </c>
      <c r="B20" s="91">
        <v>68.3</v>
      </c>
      <c r="C20" s="92">
        <v>68.311000000000007</v>
      </c>
      <c r="D20" s="92">
        <v>60.6</v>
      </c>
      <c r="E20" s="92">
        <v>52.4</v>
      </c>
      <c r="F20" s="92">
        <v>52</v>
      </c>
      <c r="G20" s="92">
        <v>60.5</v>
      </c>
      <c r="H20" s="92"/>
      <c r="I20" s="92"/>
      <c r="J20" s="108"/>
      <c r="K20" s="75"/>
      <c r="L20" s="75"/>
      <c r="M20" s="75"/>
      <c r="N20" s="75"/>
      <c r="O20" s="75"/>
      <c r="P20" s="75"/>
      <c r="Q20" s="75"/>
      <c r="R20" s="75"/>
    </row>
    <row r="21" spans="1:18" ht="15" x14ac:dyDescent="0.25">
      <c r="A21" s="81">
        <v>12</v>
      </c>
      <c r="B21" s="91">
        <v>7.0570000000000004</v>
      </c>
      <c r="C21" s="92">
        <v>7.298</v>
      </c>
      <c r="D21" s="92">
        <v>8.0069999999999997</v>
      </c>
      <c r="E21" s="92">
        <v>8.1001899999999996</v>
      </c>
      <c r="F21" s="92">
        <v>8.0266000000000002</v>
      </c>
      <c r="G21" s="92">
        <v>7.7604899999999999</v>
      </c>
      <c r="H21" s="92"/>
      <c r="I21" s="92"/>
      <c r="J21" s="108"/>
      <c r="K21" s="75"/>
      <c r="L21" s="75"/>
      <c r="M21" s="75"/>
      <c r="N21" s="75"/>
      <c r="O21" s="75"/>
      <c r="P21" s="75"/>
      <c r="Q21" s="75"/>
      <c r="R21" s="75"/>
    </row>
    <row r="22" spans="1:18" ht="15" x14ac:dyDescent="0.25">
      <c r="A22" s="81">
        <v>13</v>
      </c>
      <c r="B22" s="91" t="s">
        <v>130</v>
      </c>
      <c r="C22" s="92"/>
      <c r="D22" s="92" t="s">
        <v>130</v>
      </c>
      <c r="E22" s="92"/>
      <c r="F22" s="92"/>
      <c r="G22" s="92"/>
      <c r="H22" s="92"/>
      <c r="I22" s="92"/>
      <c r="J22" s="108"/>
      <c r="K22" s="75"/>
      <c r="L22" s="75"/>
      <c r="M22" s="75"/>
      <c r="N22" s="75"/>
      <c r="O22" s="75"/>
      <c r="P22" s="75"/>
      <c r="Q22" s="75"/>
      <c r="R22" s="75"/>
    </row>
    <row r="23" spans="1:18" ht="15" x14ac:dyDescent="0.25">
      <c r="A23" s="81">
        <v>14</v>
      </c>
      <c r="B23" s="91" t="s">
        <v>130</v>
      </c>
      <c r="C23" s="92"/>
      <c r="D23" s="92" t="s">
        <v>130</v>
      </c>
      <c r="E23" s="92"/>
      <c r="F23" s="92"/>
      <c r="G23" s="92"/>
      <c r="H23" s="92"/>
      <c r="I23" s="92"/>
      <c r="J23" s="108"/>
      <c r="K23" s="75"/>
      <c r="L23" s="75"/>
      <c r="M23" s="75"/>
      <c r="N23" s="75"/>
      <c r="O23" s="75"/>
      <c r="P23" s="75"/>
      <c r="Q23" s="75"/>
      <c r="R23" s="75"/>
    </row>
    <row r="24" spans="1:18" ht="15" x14ac:dyDescent="0.25">
      <c r="A24" s="81">
        <v>15</v>
      </c>
      <c r="B24" s="91"/>
      <c r="C24" s="92"/>
      <c r="D24" s="92"/>
      <c r="E24" s="92"/>
      <c r="F24" s="92"/>
      <c r="G24" s="92"/>
      <c r="H24" s="92"/>
      <c r="I24" s="92"/>
      <c r="J24" s="108"/>
      <c r="K24" s="75"/>
      <c r="L24" s="75"/>
      <c r="M24" s="75"/>
      <c r="N24" s="75"/>
      <c r="O24" s="75"/>
      <c r="P24" s="75"/>
      <c r="Q24" s="75"/>
      <c r="R24" s="75"/>
    </row>
    <row r="25" spans="1:18" ht="15" x14ac:dyDescent="0.25">
      <c r="A25" s="81">
        <v>16</v>
      </c>
      <c r="B25" s="109"/>
      <c r="C25" s="110"/>
      <c r="D25" s="110"/>
      <c r="E25" s="110"/>
      <c r="F25" s="110"/>
      <c r="G25" s="111"/>
      <c r="H25" s="111"/>
      <c r="I25" s="111"/>
      <c r="J25" s="108"/>
      <c r="K25" s="75"/>
      <c r="L25" s="75"/>
      <c r="M25" s="75"/>
      <c r="N25" s="75"/>
      <c r="O25" s="75"/>
      <c r="P25" s="75"/>
      <c r="Q25" s="75"/>
      <c r="R25" s="75"/>
    </row>
    <row r="26" spans="1:18" ht="15" x14ac:dyDescent="0.25">
      <c r="A26" s="81">
        <v>17</v>
      </c>
      <c r="B26" s="109"/>
      <c r="C26" s="110"/>
      <c r="D26" s="110"/>
      <c r="E26" s="110"/>
      <c r="F26" s="110"/>
      <c r="G26" s="111"/>
      <c r="H26" s="111"/>
      <c r="I26" s="111"/>
      <c r="J26" s="108"/>
      <c r="K26" s="75"/>
      <c r="L26" s="75"/>
      <c r="M26" s="75"/>
      <c r="N26" s="75"/>
      <c r="O26" s="75"/>
      <c r="P26" s="75"/>
      <c r="Q26" s="75"/>
      <c r="R26" s="75"/>
    </row>
    <row r="27" spans="1:18" ht="15" x14ac:dyDescent="0.25">
      <c r="A27" s="81">
        <v>18</v>
      </c>
      <c r="B27" s="109"/>
      <c r="C27" s="110"/>
      <c r="D27" s="110"/>
      <c r="E27" s="110"/>
      <c r="F27" s="110"/>
      <c r="G27" s="111"/>
      <c r="H27" s="111"/>
      <c r="I27" s="111"/>
      <c r="J27" s="108"/>
      <c r="K27" s="75"/>
      <c r="L27" s="75"/>
      <c r="M27" s="75"/>
      <c r="N27" s="75"/>
      <c r="O27" s="75"/>
      <c r="P27" s="75"/>
      <c r="Q27" s="75"/>
      <c r="R27" s="75"/>
    </row>
    <row r="28" spans="1:18" ht="15" x14ac:dyDescent="0.25">
      <c r="A28" s="81">
        <v>19</v>
      </c>
      <c r="B28" s="109"/>
      <c r="C28" s="110"/>
      <c r="D28" s="110"/>
      <c r="E28" s="110"/>
      <c r="F28" s="110"/>
      <c r="G28" s="111"/>
      <c r="H28" s="111"/>
      <c r="I28" s="111"/>
      <c r="J28" s="108"/>
      <c r="K28" s="75"/>
      <c r="L28" s="75"/>
      <c r="M28" s="75"/>
      <c r="N28" s="75"/>
      <c r="O28" s="75"/>
      <c r="P28" s="75"/>
      <c r="Q28" s="75"/>
      <c r="R28" s="75"/>
    </row>
    <row r="29" spans="1:18" ht="15" x14ac:dyDescent="0.25">
      <c r="A29" s="81">
        <v>20</v>
      </c>
      <c r="B29" s="109"/>
      <c r="C29" s="110"/>
      <c r="D29" s="110"/>
      <c r="E29" s="110"/>
      <c r="F29" s="110"/>
      <c r="G29" s="111"/>
      <c r="H29" s="111"/>
      <c r="I29" s="111"/>
      <c r="J29" s="108"/>
      <c r="K29" s="75"/>
      <c r="L29" s="75"/>
      <c r="M29" s="75"/>
      <c r="N29" s="75"/>
      <c r="O29" s="75"/>
      <c r="P29" s="75"/>
      <c r="Q29" s="75"/>
      <c r="R29" s="75"/>
    </row>
    <row r="30" spans="1:18" ht="15" x14ac:dyDescent="0.25">
      <c r="A30" s="81">
        <v>21</v>
      </c>
      <c r="B30" s="109"/>
      <c r="C30" s="110"/>
      <c r="D30" s="110"/>
      <c r="E30" s="110"/>
      <c r="F30" s="110"/>
      <c r="G30" s="111"/>
      <c r="H30" s="111"/>
      <c r="I30" s="111"/>
      <c r="J30" s="108"/>
      <c r="K30" s="75"/>
      <c r="L30" s="75"/>
      <c r="M30" s="75"/>
      <c r="N30" s="75"/>
      <c r="O30" s="75"/>
      <c r="P30" s="75"/>
      <c r="Q30" s="75"/>
      <c r="R30" s="75"/>
    </row>
    <row r="31" spans="1:18" ht="15" x14ac:dyDescent="0.25">
      <c r="A31" s="81">
        <v>22</v>
      </c>
      <c r="B31" s="109"/>
      <c r="C31" s="110"/>
      <c r="D31" s="110"/>
      <c r="E31" s="110"/>
      <c r="F31" s="110"/>
      <c r="G31" s="111"/>
      <c r="H31" s="111"/>
      <c r="I31" s="111"/>
      <c r="J31" s="108"/>
      <c r="K31" s="82"/>
      <c r="L31" s="82"/>
      <c r="M31" s="82"/>
      <c r="N31" s="82"/>
      <c r="O31" s="82"/>
      <c r="P31" s="82"/>
      <c r="Q31" s="82"/>
      <c r="R31" s="82"/>
    </row>
    <row r="32" spans="1:18" ht="15" x14ac:dyDescent="0.25">
      <c r="A32" s="81">
        <v>23</v>
      </c>
      <c r="B32" s="109"/>
      <c r="C32" s="110"/>
      <c r="D32" s="110"/>
      <c r="E32" s="110"/>
      <c r="F32" s="110"/>
      <c r="G32" s="111"/>
      <c r="H32" s="111"/>
      <c r="I32" s="111"/>
      <c r="J32" s="108"/>
      <c r="K32" s="82"/>
      <c r="L32" s="82"/>
      <c r="M32" s="82"/>
      <c r="N32" s="82"/>
      <c r="O32" s="82"/>
      <c r="P32" s="82"/>
      <c r="Q32" s="82"/>
      <c r="R32" s="82"/>
    </row>
    <row r="33" spans="1:18" ht="15" x14ac:dyDescent="0.25">
      <c r="A33" s="81">
        <v>24</v>
      </c>
      <c r="B33" s="109"/>
      <c r="C33" s="110"/>
      <c r="D33" s="110"/>
      <c r="E33" s="110"/>
      <c r="F33" s="110"/>
      <c r="G33" s="111"/>
      <c r="H33" s="111"/>
      <c r="I33" s="111"/>
      <c r="J33" s="108"/>
      <c r="K33" s="82"/>
      <c r="L33" s="82"/>
      <c r="M33" s="82"/>
      <c r="N33" s="82"/>
      <c r="O33" s="82"/>
      <c r="P33" s="82"/>
      <c r="Q33" s="82"/>
      <c r="R33" s="82"/>
    </row>
    <row r="34" spans="1:18" ht="15" x14ac:dyDescent="0.25">
      <c r="A34" s="81">
        <v>25</v>
      </c>
      <c r="B34" s="112"/>
      <c r="C34" s="113"/>
      <c r="D34" s="113"/>
      <c r="E34" s="113"/>
      <c r="F34" s="113"/>
      <c r="G34" s="111"/>
      <c r="H34" s="111"/>
      <c r="I34" s="111"/>
      <c r="J34" s="114"/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81">
        <v>26</v>
      </c>
      <c r="B35" s="112"/>
      <c r="C35" s="113"/>
      <c r="D35" s="113"/>
      <c r="E35" s="113"/>
      <c r="F35" s="113"/>
      <c r="G35" s="111"/>
      <c r="H35" s="111"/>
      <c r="I35" s="111"/>
      <c r="J35" s="114"/>
      <c r="K35" s="82"/>
      <c r="L35" s="82"/>
      <c r="M35" s="82"/>
      <c r="N35" s="82"/>
      <c r="O35" s="82"/>
      <c r="P35" s="82"/>
      <c r="Q35" s="82"/>
      <c r="R35" s="82"/>
    </row>
    <row r="36" spans="1:18" ht="15" x14ac:dyDescent="0.25">
      <c r="A36" s="81">
        <v>27</v>
      </c>
      <c r="B36" s="112"/>
      <c r="C36" s="113"/>
      <c r="D36" s="113"/>
      <c r="E36" s="113"/>
      <c r="F36" s="113"/>
      <c r="G36" s="111"/>
      <c r="H36" s="111"/>
      <c r="I36" s="111"/>
      <c r="J36" s="114"/>
      <c r="K36" s="82"/>
      <c r="L36" s="82"/>
      <c r="M36" s="82"/>
      <c r="N36" s="82"/>
      <c r="O36" s="82"/>
      <c r="P36" s="82"/>
      <c r="Q36" s="82"/>
      <c r="R36" s="82"/>
    </row>
    <row r="37" spans="1:18" ht="15" x14ac:dyDescent="0.25">
      <c r="A37" s="81">
        <v>28</v>
      </c>
      <c r="B37" s="112"/>
      <c r="C37" s="113"/>
      <c r="D37" s="113"/>
      <c r="E37" s="113"/>
      <c r="F37" s="113"/>
      <c r="G37" s="111"/>
      <c r="H37" s="111"/>
      <c r="I37" s="111"/>
      <c r="J37" s="114"/>
      <c r="K37" s="82"/>
      <c r="L37" s="82"/>
      <c r="M37" s="82"/>
      <c r="N37" s="82"/>
      <c r="O37" s="82"/>
      <c r="P37" s="82"/>
      <c r="Q37" s="82"/>
      <c r="R37" s="82"/>
    </row>
    <row r="38" spans="1:18" ht="15" x14ac:dyDescent="0.25">
      <c r="A38" s="81">
        <v>29</v>
      </c>
      <c r="B38" s="112"/>
      <c r="C38" s="113"/>
      <c r="D38" s="113"/>
      <c r="E38" s="113"/>
      <c r="F38" s="113"/>
      <c r="G38" s="111"/>
      <c r="H38" s="111"/>
      <c r="I38" s="111"/>
      <c r="J38" s="114"/>
      <c r="K38" s="82"/>
      <c r="L38" s="82"/>
      <c r="M38" s="82"/>
      <c r="N38" s="82"/>
      <c r="O38" s="82"/>
      <c r="P38" s="82"/>
      <c r="Q38" s="82"/>
      <c r="R38" s="82"/>
    </row>
    <row r="39" spans="1:18" ht="15" customHeight="1" x14ac:dyDescent="0.25">
      <c r="A39" s="81">
        <v>30</v>
      </c>
      <c r="B39" s="112"/>
      <c r="C39" s="113"/>
      <c r="D39" s="113"/>
      <c r="E39" s="113"/>
      <c r="F39" s="113"/>
      <c r="G39" s="111"/>
      <c r="H39" s="111"/>
      <c r="I39" s="111"/>
      <c r="J39" s="114"/>
      <c r="K39" s="83"/>
      <c r="L39" s="84"/>
      <c r="M39" s="84"/>
      <c r="N39" s="84"/>
      <c r="O39" s="84"/>
      <c r="P39" s="84"/>
      <c r="Q39" s="84"/>
      <c r="R39" s="84"/>
    </row>
    <row r="40" spans="1:18" ht="15" x14ac:dyDescent="0.25">
      <c r="A40" s="81">
        <v>31</v>
      </c>
      <c r="B40" s="112"/>
      <c r="C40" s="113"/>
      <c r="D40" s="113"/>
      <c r="E40" s="113"/>
      <c r="F40" s="113"/>
      <c r="G40" s="111"/>
      <c r="H40" s="111"/>
      <c r="I40" s="111"/>
      <c r="J40" s="114"/>
      <c r="K40" s="85"/>
      <c r="L40" s="84"/>
      <c r="M40" s="84"/>
      <c r="N40" s="84"/>
      <c r="O40" s="84"/>
      <c r="P40" s="84"/>
      <c r="Q40" s="84"/>
      <c r="R40" s="84"/>
    </row>
    <row r="41" spans="1:18" ht="15" x14ac:dyDescent="0.25">
      <c r="A41" s="81">
        <v>32</v>
      </c>
      <c r="B41" s="112"/>
      <c r="C41" s="113"/>
      <c r="D41" s="113"/>
      <c r="E41" s="113"/>
      <c r="F41" s="113"/>
      <c r="G41" s="111"/>
      <c r="H41" s="111"/>
      <c r="I41" s="111"/>
      <c r="J41" s="114"/>
      <c r="K41" s="85"/>
      <c r="L41" s="84"/>
      <c r="M41" s="84"/>
      <c r="N41" s="84"/>
      <c r="O41" s="84"/>
      <c r="P41" s="84"/>
      <c r="Q41" s="84"/>
      <c r="R41" s="84"/>
    </row>
    <row r="42" spans="1:18" ht="15" x14ac:dyDescent="0.25">
      <c r="A42" s="81">
        <v>33</v>
      </c>
      <c r="B42" s="112"/>
      <c r="C42" s="113"/>
      <c r="D42" s="113"/>
      <c r="E42" s="113"/>
      <c r="F42" s="113"/>
      <c r="G42" s="111"/>
      <c r="H42" s="111"/>
      <c r="I42" s="111"/>
      <c r="J42" s="114"/>
      <c r="K42" s="157" t="s">
        <v>30</v>
      </c>
      <c r="L42" s="158"/>
      <c r="M42" s="158"/>
      <c r="N42" s="158"/>
      <c r="O42" s="158"/>
      <c r="P42" s="158"/>
      <c r="Q42" s="158"/>
      <c r="R42" s="158"/>
    </row>
    <row r="43" spans="1:18" ht="15" x14ac:dyDescent="0.25">
      <c r="A43" s="81">
        <v>34</v>
      </c>
      <c r="B43" s="112"/>
      <c r="C43" s="113"/>
      <c r="D43" s="113"/>
      <c r="E43" s="113"/>
      <c r="F43" s="113"/>
      <c r="G43" s="111"/>
      <c r="H43" s="111"/>
      <c r="I43" s="111"/>
      <c r="J43" s="114"/>
      <c r="K43" s="86"/>
      <c r="L43" s="87"/>
      <c r="M43" s="87"/>
      <c r="N43" s="87"/>
      <c r="O43" s="87"/>
      <c r="P43" s="87"/>
      <c r="Q43" s="87"/>
      <c r="R43" s="87"/>
    </row>
    <row r="44" spans="1:18" ht="15" x14ac:dyDescent="0.25">
      <c r="A44" s="81">
        <v>35</v>
      </c>
      <c r="B44" s="112"/>
      <c r="C44" s="113"/>
      <c r="D44" s="113"/>
      <c r="E44" s="113"/>
      <c r="F44" s="113"/>
      <c r="G44" s="111"/>
      <c r="H44" s="111"/>
      <c r="I44" s="111"/>
      <c r="J44" s="114"/>
      <c r="K44" s="86"/>
      <c r="L44" s="87"/>
      <c r="M44" s="87"/>
      <c r="N44" s="87"/>
      <c r="O44" s="87"/>
      <c r="P44" s="87"/>
      <c r="Q44" s="87"/>
      <c r="R44" s="87"/>
    </row>
    <row r="45" spans="1:18" ht="15" x14ac:dyDescent="0.25">
      <c r="A45" s="81">
        <v>36</v>
      </c>
      <c r="B45" s="112"/>
      <c r="C45" s="113"/>
      <c r="D45" s="113"/>
      <c r="E45" s="113"/>
      <c r="F45" s="113"/>
      <c r="G45" s="111"/>
      <c r="H45" s="111"/>
      <c r="I45" s="111"/>
      <c r="J45" s="114"/>
      <c r="K45" s="86"/>
      <c r="L45" s="87"/>
      <c r="M45" s="87"/>
      <c r="N45" s="87"/>
      <c r="O45" s="87"/>
      <c r="P45" s="87"/>
      <c r="Q45" s="87"/>
      <c r="R45" s="87"/>
    </row>
    <row r="46" spans="1:18" ht="15" x14ac:dyDescent="0.25">
      <c r="A46" s="81">
        <v>37</v>
      </c>
      <c r="B46" s="115"/>
      <c r="C46" s="111"/>
      <c r="D46" s="111"/>
      <c r="E46" s="116"/>
      <c r="F46" s="111"/>
      <c r="G46" s="111"/>
      <c r="H46" s="111"/>
      <c r="I46" s="111"/>
      <c r="J46" s="108"/>
      <c r="K46" s="86"/>
      <c r="L46" s="87"/>
      <c r="M46" s="87"/>
      <c r="N46" s="87"/>
      <c r="O46" s="87"/>
      <c r="P46" s="87"/>
      <c r="Q46" s="87"/>
      <c r="R46" s="87"/>
    </row>
    <row r="47" spans="1:18" ht="15" x14ac:dyDescent="0.25">
      <c r="A47" s="81">
        <v>38</v>
      </c>
      <c r="B47" s="115"/>
      <c r="C47" s="111"/>
      <c r="D47" s="111"/>
      <c r="E47" s="116"/>
      <c r="F47" s="111"/>
      <c r="G47" s="111"/>
      <c r="H47" s="111"/>
      <c r="I47" s="111"/>
      <c r="J47" s="108"/>
      <c r="K47" s="82"/>
      <c r="L47" s="82"/>
      <c r="M47" s="82"/>
      <c r="N47" s="82"/>
      <c r="O47" s="82"/>
      <c r="P47" s="82"/>
      <c r="Q47" s="82"/>
      <c r="R47" s="82"/>
    </row>
    <row r="48" spans="1:18" ht="15" x14ac:dyDescent="0.25">
      <c r="A48" s="81">
        <v>39</v>
      </c>
      <c r="B48" s="115"/>
      <c r="C48" s="111"/>
      <c r="D48" s="111"/>
      <c r="E48" s="116"/>
      <c r="F48" s="111"/>
      <c r="G48" s="111"/>
      <c r="H48" s="111"/>
      <c r="I48" s="111"/>
      <c r="J48" s="114"/>
      <c r="K48" s="82"/>
      <c r="L48" s="82"/>
      <c r="M48" s="82"/>
      <c r="N48" s="82"/>
      <c r="O48" s="82"/>
      <c r="P48" s="82"/>
      <c r="Q48" s="82"/>
      <c r="R48" s="82"/>
    </row>
    <row r="49" spans="1:29" ht="15" x14ac:dyDescent="0.25">
      <c r="A49" s="81">
        <v>40</v>
      </c>
      <c r="B49" s="115"/>
      <c r="C49" s="111"/>
      <c r="D49" s="111"/>
      <c r="E49" s="116"/>
      <c r="F49" s="111"/>
      <c r="G49" s="111"/>
      <c r="H49" s="111"/>
      <c r="I49" s="111"/>
      <c r="J49" s="114"/>
      <c r="K49" s="82"/>
      <c r="L49" s="82"/>
      <c r="M49" s="82"/>
      <c r="N49" s="82"/>
      <c r="O49" s="82"/>
      <c r="P49" s="82"/>
      <c r="Q49" s="82"/>
      <c r="R49" s="82"/>
    </row>
    <row r="50" spans="1:29" ht="15" x14ac:dyDescent="0.25">
      <c r="A50" s="81">
        <v>41</v>
      </c>
      <c r="B50" s="115"/>
      <c r="C50" s="111"/>
      <c r="D50" s="111"/>
      <c r="E50" s="116"/>
      <c r="F50" s="111"/>
      <c r="G50" s="111"/>
      <c r="H50" s="111"/>
      <c r="I50" s="111"/>
      <c r="J50" s="114"/>
      <c r="K50" s="82"/>
      <c r="L50" s="82"/>
      <c r="M50" s="82"/>
      <c r="N50" s="82"/>
      <c r="O50" s="82"/>
      <c r="P50" s="82"/>
      <c r="Q50" s="82"/>
      <c r="R50" s="82"/>
    </row>
    <row r="51" spans="1:29" ht="15" x14ac:dyDescent="0.25">
      <c r="A51" s="81">
        <v>42</v>
      </c>
      <c r="B51" s="115"/>
      <c r="C51" s="111"/>
      <c r="D51" s="111"/>
      <c r="E51" s="116"/>
      <c r="F51" s="111"/>
      <c r="G51" s="111"/>
      <c r="H51" s="111"/>
      <c r="I51" s="111"/>
      <c r="J51" s="114"/>
      <c r="K51" s="82"/>
      <c r="L51" s="82"/>
      <c r="M51" s="82"/>
      <c r="N51" s="82"/>
      <c r="O51" s="82"/>
      <c r="P51" s="82"/>
      <c r="Q51" s="82"/>
      <c r="R51" s="82"/>
    </row>
    <row r="52" spans="1:29" ht="15" x14ac:dyDescent="0.25">
      <c r="A52" s="81">
        <v>43</v>
      </c>
      <c r="B52" s="115"/>
      <c r="C52" s="111"/>
      <c r="D52" s="111"/>
      <c r="E52" s="116"/>
      <c r="F52" s="111"/>
      <c r="G52" s="111"/>
      <c r="H52" s="111"/>
      <c r="I52" s="111"/>
      <c r="J52" s="114"/>
      <c r="K52" s="82"/>
      <c r="L52" s="82"/>
      <c r="M52" s="82"/>
      <c r="N52" s="82"/>
      <c r="O52" s="82"/>
      <c r="P52" s="82"/>
      <c r="Q52" s="82"/>
      <c r="R52" s="82"/>
    </row>
    <row r="53" spans="1:29" ht="15" x14ac:dyDescent="0.25">
      <c r="A53" s="81">
        <v>44</v>
      </c>
      <c r="B53" s="115"/>
      <c r="C53" s="111"/>
      <c r="D53" s="111"/>
      <c r="E53" s="116"/>
      <c r="F53" s="111"/>
      <c r="G53" s="111"/>
      <c r="H53" s="111"/>
      <c r="I53" s="111"/>
      <c r="J53" s="114"/>
      <c r="K53" s="82"/>
      <c r="L53" s="82"/>
      <c r="M53" s="82"/>
      <c r="N53" s="82"/>
      <c r="O53" s="82"/>
      <c r="P53" s="82"/>
      <c r="Q53" s="82"/>
      <c r="R53" s="82"/>
    </row>
    <row r="54" spans="1:29" ht="15" x14ac:dyDescent="0.25">
      <c r="A54" s="81">
        <v>45</v>
      </c>
      <c r="B54" s="115"/>
      <c r="C54" s="111"/>
      <c r="D54" s="111"/>
      <c r="E54" s="116"/>
      <c r="F54" s="111"/>
      <c r="G54" s="111"/>
      <c r="H54" s="111"/>
      <c r="I54" s="111"/>
      <c r="J54" s="114"/>
      <c r="K54" s="82"/>
      <c r="L54" s="82"/>
      <c r="M54" s="82"/>
      <c r="N54" s="82"/>
      <c r="O54" s="82"/>
      <c r="P54" s="82"/>
      <c r="Q54" s="82"/>
      <c r="R54" s="82"/>
    </row>
    <row r="55" spans="1:29" ht="15" x14ac:dyDescent="0.25">
      <c r="A55" s="81">
        <v>46</v>
      </c>
      <c r="B55" s="115"/>
      <c r="C55" s="111"/>
      <c r="D55" s="111"/>
      <c r="E55" s="116"/>
      <c r="F55" s="111"/>
      <c r="G55" s="111"/>
      <c r="H55" s="111"/>
      <c r="I55" s="111"/>
      <c r="J55" s="114"/>
      <c r="K55" s="82"/>
      <c r="L55" s="82"/>
      <c r="M55" s="82"/>
      <c r="N55" s="82"/>
      <c r="O55" s="82"/>
      <c r="P55" s="82"/>
      <c r="Q55" s="82"/>
      <c r="R55" s="82"/>
    </row>
    <row r="56" spans="1:29" ht="15" x14ac:dyDescent="0.25">
      <c r="A56" s="81">
        <v>47</v>
      </c>
      <c r="B56" s="115"/>
      <c r="C56" s="111"/>
      <c r="D56" s="111"/>
      <c r="E56" s="116"/>
      <c r="F56" s="111"/>
      <c r="G56" s="111"/>
      <c r="H56" s="111"/>
      <c r="I56" s="111"/>
      <c r="J56" s="114"/>
      <c r="K56" s="82"/>
      <c r="L56" s="82"/>
      <c r="M56" s="82"/>
      <c r="N56" s="82"/>
      <c r="O56" s="82"/>
      <c r="P56" s="82"/>
      <c r="Q56" s="82"/>
      <c r="R56" s="82"/>
    </row>
    <row r="57" spans="1:29" ht="15" x14ac:dyDescent="0.25">
      <c r="A57" s="81">
        <v>48</v>
      </c>
      <c r="B57" s="115"/>
      <c r="C57" s="111"/>
      <c r="D57" s="111"/>
      <c r="E57" s="116"/>
      <c r="F57" s="111"/>
      <c r="G57" s="111"/>
      <c r="H57" s="111"/>
      <c r="I57" s="111"/>
      <c r="J57" s="114"/>
      <c r="K57" s="82"/>
      <c r="L57" s="82"/>
      <c r="M57" s="82"/>
      <c r="N57" s="82"/>
      <c r="O57" s="82"/>
      <c r="P57" s="82"/>
      <c r="Q57" s="82"/>
      <c r="R57" s="82"/>
    </row>
    <row r="58" spans="1:29" ht="15" x14ac:dyDescent="0.25">
      <c r="A58" s="81">
        <v>49</v>
      </c>
      <c r="B58" s="115"/>
      <c r="C58" s="111"/>
      <c r="D58" s="111"/>
      <c r="E58" s="116"/>
      <c r="F58" s="111"/>
      <c r="G58" s="111"/>
      <c r="H58" s="111"/>
      <c r="I58" s="111"/>
      <c r="J58" s="114"/>
      <c r="K58" s="82"/>
      <c r="L58" s="82"/>
      <c r="M58" s="82"/>
      <c r="N58" s="82"/>
      <c r="O58" s="82"/>
      <c r="P58" s="82"/>
      <c r="Q58" s="82"/>
      <c r="R58" s="82"/>
    </row>
    <row r="59" spans="1:29" ht="15.75" thickBot="1" x14ac:dyDescent="0.3">
      <c r="A59" s="88">
        <v>50</v>
      </c>
      <c r="B59" s="117"/>
      <c r="C59" s="118"/>
      <c r="D59" s="118"/>
      <c r="E59" s="119"/>
      <c r="F59" s="118"/>
      <c r="G59" s="118"/>
      <c r="H59" s="118"/>
      <c r="I59" s="118"/>
      <c r="J59" s="120"/>
      <c r="K59" s="82"/>
      <c r="L59" s="82"/>
      <c r="M59" s="82"/>
      <c r="N59" s="82"/>
      <c r="O59" s="82"/>
      <c r="P59" s="82"/>
      <c r="Q59" s="82"/>
      <c r="R59" s="82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5" t="s">
        <v>26</v>
      </c>
      <c r="C63" s="166"/>
      <c r="D63" s="166"/>
      <c r="E63" s="166"/>
      <c r="F63" s="166"/>
      <c r="G63" s="166"/>
      <c r="H63" s="166"/>
      <c r="I63" s="166"/>
      <c r="J63" s="166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 t="str">
        <f t="shared" ref="B66:B75" si="0">IF((B10&lt;&gt;0)*ISNUMBER(B10),100*(B10/B10),"")</f>
        <v/>
      </c>
      <c r="C66" s="19" t="str">
        <f t="shared" ref="C66:C75" si="1">IF((B10&lt;&gt;0)*ISNUMBER(C10),100*(C10/B10),"")</f>
        <v/>
      </c>
      <c r="D66" s="19" t="str">
        <f t="shared" ref="D66:D75" si="2">IF((B10&lt;&gt;0)*ISNUMBER(D10),100*(D10/B10),"")</f>
        <v/>
      </c>
      <c r="E66" s="19" t="str">
        <f t="shared" ref="E66:E75" si="3">IF((B10&lt;&gt;0)*ISNUMBER(E10),100*(E10/B10),"")</f>
        <v/>
      </c>
      <c r="F66" s="19" t="str">
        <f t="shared" ref="F66:F75" si="4">IF((B10&lt;&gt;0)*ISNUMBER(F10),100*(F10/B10),"")</f>
        <v/>
      </c>
      <c r="G66" s="19" t="str">
        <f t="shared" ref="G66:G75" si="5">IF((B10&lt;&gt;0)*ISNUMBER(G10),100*(G10/B10),"")</f>
        <v/>
      </c>
      <c r="H66" s="19" t="str">
        <f t="shared" ref="H66:H75" si="6">IF((B10&lt;&gt;0)*ISNUMBER(H10),100*(H10/B10),"")</f>
        <v/>
      </c>
      <c r="I66" s="19" t="str">
        <f t="shared" ref="I66:I75" si="7">IF((B10&lt;&gt;0)*ISNUMBER(I10),100*(I10/B10),"")</f>
        <v/>
      </c>
      <c r="J66" s="19" t="str">
        <f t="shared" ref="J66:J7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112.9032258064516</v>
      </c>
      <c r="D67" s="19">
        <f t="shared" si="2"/>
        <v>112.9032258064516</v>
      </c>
      <c r="E67" s="19">
        <f t="shared" si="3"/>
        <v>66.129032258064512</v>
      </c>
      <c r="F67" s="19">
        <f t="shared" si="4"/>
        <v>64.516129032258078</v>
      </c>
      <c r="G67" s="19">
        <f t="shared" si="5"/>
        <v>61.29032258064516</v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112.62135922330097</v>
      </c>
      <c r="D68" s="19">
        <f t="shared" si="2"/>
        <v>102.91262135922329</v>
      </c>
      <c r="E68" s="19">
        <f t="shared" si="3"/>
        <v>110.67961165048543</v>
      </c>
      <c r="F68" s="19">
        <f t="shared" si="4"/>
        <v>110.67961165048543</v>
      </c>
      <c r="G68" s="19">
        <f t="shared" si="5"/>
        <v>100.97087378640776</v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104.43213296398892</v>
      </c>
      <c r="D69" s="19">
        <f t="shared" si="2"/>
        <v>102.61772853185596</v>
      </c>
      <c r="E69" s="19">
        <f t="shared" si="3"/>
        <v>10.997229916897506</v>
      </c>
      <c r="F69" s="19">
        <f t="shared" si="4"/>
        <v>12.146814404432133</v>
      </c>
      <c r="G69" s="19">
        <f t="shared" si="5"/>
        <v>13.601108033240997</v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89.610389610389618</v>
      </c>
      <c r="D70" s="19">
        <f t="shared" si="2"/>
        <v>69.790209790209786</v>
      </c>
      <c r="E70" s="19">
        <f t="shared" si="3"/>
        <v>19.72027972027972</v>
      </c>
      <c r="F70" s="19">
        <f t="shared" si="4"/>
        <v>16.333666333666336</v>
      </c>
      <c r="G70" s="19">
        <f t="shared" si="5"/>
        <v>46.463536463536464</v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 t="str">
        <f t="shared" si="0"/>
        <v/>
      </c>
      <c r="C71" s="19" t="str">
        <f t="shared" si="1"/>
        <v/>
      </c>
      <c r="D71" s="19" t="str">
        <f t="shared" si="2"/>
        <v/>
      </c>
      <c r="E71" s="19"/>
      <c r="F71" s="19"/>
      <c r="G71" s="19"/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98.251417769376175</v>
      </c>
      <c r="D72" s="19">
        <f t="shared" si="2"/>
        <v>83.175803402646508</v>
      </c>
      <c r="E72" s="19">
        <f t="shared" si="3"/>
        <v>100.37807183364838</v>
      </c>
      <c r="F72" s="19">
        <f t="shared" si="4"/>
        <v>88.846880907372409</v>
      </c>
      <c r="G72" s="19">
        <f t="shared" si="5"/>
        <v>89.69754253308129</v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 t="str">
        <f t="shared" si="0"/>
        <v/>
      </c>
      <c r="C73" s="19" t="str">
        <f t="shared" si="1"/>
        <v/>
      </c>
      <c r="D73" s="19" t="str">
        <f t="shared" si="2"/>
        <v/>
      </c>
      <c r="E73" s="19"/>
      <c r="F73" s="19"/>
      <c r="G73" s="19"/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156.98074277854195</v>
      </c>
      <c r="D74" s="19">
        <f t="shared" si="2"/>
        <v>139.2365887207703</v>
      </c>
      <c r="E74" s="19">
        <f t="shared" si="3"/>
        <v>158.80330123796423</v>
      </c>
      <c r="F74" s="19">
        <f t="shared" si="4"/>
        <v>171.25171939477303</v>
      </c>
      <c r="G74" s="19">
        <f t="shared" si="5"/>
        <v>77.579092159559835</v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64.852667905495082</v>
      </c>
      <c r="D75" s="19">
        <f t="shared" si="2"/>
        <v>84.045659676134861</v>
      </c>
      <c r="E75" s="19">
        <f t="shared" si="3"/>
        <v>51.048579771701618</v>
      </c>
      <c r="F75" s="19">
        <f t="shared" si="4"/>
        <v>49.057605521635253</v>
      </c>
      <c r="G75" s="19">
        <f t="shared" si="5"/>
        <v>38.86381736129546</v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ref="B76:B105" si="9">IF((B20&lt;&gt;0)*ISNUMBER(B20),100*(B20/B20),"")</f>
        <v>100</v>
      </c>
      <c r="C76" s="19">
        <f t="shared" ref="C76:C105" si="10">IF((B20&lt;&gt;0)*ISNUMBER(C20),100*(C20/B20),"")</f>
        <v>100.01610541727672</v>
      </c>
      <c r="D76" s="19">
        <f t="shared" ref="D76:D105" si="11">IF((B20&lt;&gt;0)*ISNUMBER(D20),100*(D20/B20),"")</f>
        <v>88.726207906295755</v>
      </c>
      <c r="E76" s="19">
        <f t="shared" ref="E76:E105" si="12">IF((B20&lt;&gt;0)*ISNUMBER(E20),100*(E20/B20),"")</f>
        <v>76.720351390922403</v>
      </c>
      <c r="F76" s="19">
        <f t="shared" ref="F76:F105" si="13">IF((B20&lt;&gt;0)*ISNUMBER(F20),100*(F20/B20),"")</f>
        <v>76.134699853587122</v>
      </c>
      <c r="G76" s="19">
        <f t="shared" ref="G76:G105" si="14">IF((B20&lt;&gt;0)*ISNUMBER(G20),100*(G20/B20),"")</f>
        <v>88.579795021961942</v>
      </c>
      <c r="H76" s="19" t="str">
        <f t="shared" ref="H76:H105" si="15">IF((B20&lt;&gt;0)*ISNUMBER(H20),100*(H20/B20),"")</f>
        <v/>
      </c>
      <c r="I76" s="19" t="str">
        <f t="shared" ref="I76:I105" si="16">IF((B20&lt;&gt;0)*ISNUMBER(I20),100*(I20/B20),"")</f>
        <v/>
      </c>
      <c r="J76" s="19" t="str">
        <f t="shared" ref="J76:J105" si="17">IF((B20&lt;&gt;0)*ISNUMBER(J20),100*(J20/B20),"")</f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>
        <f t="shared" si="9"/>
        <v>100</v>
      </c>
      <c r="C77" s="19">
        <f t="shared" si="10"/>
        <v>103.4150488876293</v>
      </c>
      <c r="D77" s="19">
        <f t="shared" si="11"/>
        <v>113.46181096783334</v>
      </c>
      <c r="E77" s="19">
        <f t="shared" si="12"/>
        <v>114.78234377214112</v>
      </c>
      <c r="F77" s="19">
        <f t="shared" si="13"/>
        <v>113.73954938359077</v>
      </c>
      <c r="G77" s="19">
        <f t="shared" si="14"/>
        <v>109.96868357659062</v>
      </c>
      <c r="H77" s="19" t="str">
        <f t="shared" si="15"/>
        <v/>
      </c>
      <c r="I77" s="19" t="str">
        <f t="shared" si="16"/>
        <v/>
      </c>
      <c r="J77" s="19" t="str">
        <f t="shared" si="17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9"/>
        <v/>
      </c>
      <c r="C78" s="19" t="str">
        <f t="shared" si="10"/>
        <v/>
      </c>
      <c r="D78" s="19" t="str">
        <f t="shared" si="11"/>
        <v/>
      </c>
      <c r="E78" s="19" t="str">
        <f t="shared" si="12"/>
        <v/>
      </c>
      <c r="F78" s="19" t="str">
        <f t="shared" si="13"/>
        <v/>
      </c>
      <c r="G78" s="19" t="str">
        <f t="shared" si="14"/>
        <v/>
      </c>
      <c r="H78" s="19" t="str">
        <f t="shared" si="15"/>
        <v/>
      </c>
      <c r="I78" s="19" t="str">
        <f t="shared" si="16"/>
        <v/>
      </c>
      <c r="J78" s="19" t="str">
        <f t="shared" si="17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9"/>
        <v/>
      </c>
      <c r="C79" s="19" t="str">
        <f t="shared" si="10"/>
        <v/>
      </c>
      <c r="D79" s="19" t="str">
        <f t="shared" si="11"/>
        <v/>
      </c>
      <c r="E79" s="19" t="str">
        <f t="shared" si="12"/>
        <v/>
      </c>
      <c r="F79" s="19" t="str">
        <f t="shared" si="13"/>
        <v/>
      </c>
      <c r="G79" s="19" t="str">
        <f t="shared" si="14"/>
        <v/>
      </c>
      <c r="H79" s="19" t="str">
        <f t="shared" si="15"/>
        <v/>
      </c>
      <c r="I79" s="19" t="str">
        <f t="shared" si="16"/>
        <v/>
      </c>
      <c r="J79" s="19" t="str">
        <f t="shared" si="17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9"/>
        <v/>
      </c>
      <c r="C80" s="19" t="str">
        <f t="shared" si="10"/>
        <v/>
      </c>
      <c r="D80" s="19" t="str">
        <f t="shared" si="11"/>
        <v/>
      </c>
      <c r="E80" s="19" t="str">
        <f t="shared" si="12"/>
        <v/>
      </c>
      <c r="F80" s="19" t="str">
        <f t="shared" si="13"/>
        <v/>
      </c>
      <c r="G80" s="19" t="str">
        <f t="shared" si="14"/>
        <v/>
      </c>
      <c r="H80" s="19" t="str">
        <f t="shared" si="15"/>
        <v/>
      </c>
      <c r="I80" s="19" t="str">
        <f t="shared" si="16"/>
        <v/>
      </c>
      <c r="J80" s="19" t="str">
        <f t="shared" si="17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9"/>
        <v/>
      </c>
      <c r="C81" s="19" t="str">
        <f t="shared" si="10"/>
        <v/>
      </c>
      <c r="D81" s="19" t="str">
        <f t="shared" si="11"/>
        <v/>
      </c>
      <c r="E81" s="19" t="str">
        <f t="shared" si="12"/>
        <v/>
      </c>
      <c r="F81" s="19" t="str">
        <f t="shared" si="13"/>
        <v/>
      </c>
      <c r="G81" s="19" t="str">
        <f t="shared" si="14"/>
        <v/>
      </c>
      <c r="H81" s="19" t="str">
        <f t="shared" si="15"/>
        <v/>
      </c>
      <c r="I81" s="19" t="str">
        <f t="shared" si="16"/>
        <v/>
      </c>
      <c r="J81" s="19" t="str">
        <f t="shared" si="17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9"/>
        <v/>
      </c>
      <c r="C82" s="19" t="str">
        <f t="shared" si="10"/>
        <v/>
      </c>
      <c r="D82" s="19" t="str">
        <f t="shared" si="11"/>
        <v/>
      </c>
      <c r="E82" s="19" t="str">
        <f t="shared" si="12"/>
        <v/>
      </c>
      <c r="F82" s="19" t="str">
        <f t="shared" si="13"/>
        <v/>
      </c>
      <c r="G82" s="19" t="str">
        <f t="shared" si="14"/>
        <v/>
      </c>
      <c r="H82" s="19" t="str">
        <f t="shared" si="15"/>
        <v/>
      </c>
      <c r="I82" s="19" t="str">
        <f t="shared" si="16"/>
        <v/>
      </c>
      <c r="J82" s="19" t="str">
        <f t="shared" si="17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9"/>
        <v/>
      </c>
      <c r="C83" s="19" t="str">
        <f t="shared" si="10"/>
        <v/>
      </c>
      <c r="D83" s="19" t="str">
        <f t="shared" si="11"/>
        <v/>
      </c>
      <c r="E83" s="19" t="str">
        <f t="shared" si="12"/>
        <v/>
      </c>
      <c r="F83" s="19" t="str">
        <f t="shared" si="13"/>
        <v/>
      </c>
      <c r="G83" s="19" t="str">
        <f t="shared" si="14"/>
        <v/>
      </c>
      <c r="H83" s="19" t="str">
        <f t="shared" si="15"/>
        <v/>
      </c>
      <c r="I83" s="19" t="str">
        <f t="shared" si="16"/>
        <v/>
      </c>
      <c r="J83" s="19" t="str">
        <f t="shared" si="17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9"/>
        <v/>
      </c>
      <c r="C84" s="19" t="str">
        <f t="shared" si="10"/>
        <v/>
      </c>
      <c r="D84" s="19" t="str">
        <f t="shared" si="11"/>
        <v/>
      </c>
      <c r="E84" s="19" t="str">
        <f t="shared" si="12"/>
        <v/>
      </c>
      <c r="F84" s="19" t="str">
        <f t="shared" si="13"/>
        <v/>
      </c>
      <c r="G84" s="19" t="str">
        <f t="shared" si="14"/>
        <v/>
      </c>
      <c r="H84" s="19" t="str">
        <f t="shared" si="15"/>
        <v/>
      </c>
      <c r="I84" s="19" t="str">
        <f t="shared" si="16"/>
        <v/>
      </c>
      <c r="J84" s="19" t="str">
        <f t="shared" si="17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9"/>
        <v/>
      </c>
      <c r="C85" s="19" t="str">
        <f t="shared" si="10"/>
        <v/>
      </c>
      <c r="D85" s="19" t="str">
        <f t="shared" si="11"/>
        <v/>
      </c>
      <c r="E85" s="19" t="str">
        <f t="shared" si="12"/>
        <v/>
      </c>
      <c r="F85" s="19" t="str">
        <f t="shared" si="13"/>
        <v/>
      </c>
      <c r="G85" s="19" t="str">
        <f t="shared" si="14"/>
        <v/>
      </c>
      <c r="H85" s="19" t="str">
        <f t="shared" si="15"/>
        <v/>
      </c>
      <c r="I85" s="19" t="str">
        <f t="shared" si="16"/>
        <v/>
      </c>
      <c r="J85" s="19" t="str">
        <f t="shared" si="17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9"/>
        <v/>
      </c>
      <c r="C86" s="19" t="str">
        <f t="shared" si="10"/>
        <v/>
      </c>
      <c r="D86" s="19" t="str">
        <f t="shared" si="11"/>
        <v/>
      </c>
      <c r="E86" s="19" t="str">
        <f t="shared" si="12"/>
        <v/>
      </c>
      <c r="F86" s="19" t="str">
        <f t="shared" si="13"/>
        <v/>
      </c>
      <c r="G86" s="19" t="str">
        <f t="shared" si="14"/>
        <v/>
      </c>
      <c r="H86" s="19" t="str">
        <f t="shared" si="15"/>
        <v/>
      </c>
      <c r="I86" s="19" t="str">
        <f t="shared" si="16"/>
        <v/>
      </c>
      <c r="J86" s="19" t="str">
        <f t="shared" si="17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9"/>
        <v/>
      </c>
      <c r="C87" s="19" t="str">
        <f t="shared" si="10"/>
        <v/>
      </c>
      <c r="D87" s="19" t="str">
        <f t="shared" si="11"/>
        <v/>
      </c>
      <c r="E87" s="19" t="str">
        <f t="shared" si="12"/>
        <v/>
      </c>
      <c r="F87" s="19" t="str">
        <f t="shared" si="13"/>
        <v/>
      </c>
      <c r="G87" s="19" t="str">
        <f t="shared" si="14"/>
        <v/>
      </c>
      <c r="H87" s="19" t="str">
        <f t="shared" si="15"/>
        <v/>
      </c>
      <c r="I87" s="19" t="str">
        <f t="shared" si="16"/>
        <v/>
      </c>
      <c r="J87" s="19" t="str">
        <f t="shared" si="17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9"/>
        <v/>
      </c>
      <c r="C88" s="19" t="str">
        <f t="shared" si="10"/>
        <v/>
      </c>
      <c r="D88" s="19" t="str">
        <f t="shared" si="11"/>
        <v/>
      </c>
      <c r="E88" s="19" t="str">
        <f t="shared" si="12"/>
        <v/>
      </c>
      <c r="F88" s="19" t="str">
        <f t="shared" si="13"/>
        <v/>
      </c>
      <c r="G88" s="19" t="str">
        <f t="shared" si="14"/>
        <v/>
      </c>
      <c r="H88" s="19" t="str">
        <f t="shared" si="15"/>
        <v/>
      </c>
      <c r="I88" s="19" t="str">
        <f t="shared" si="16"/>
        <v/>
      </c>
      <c r="J88" s="19" t="str">
        <f t="shared" si="17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9"/>
        <v/>
      </c>
      <c r="C89" s="19" t="str">
        <f t="shared" si="10"/>
        <v/>
      </c>
      <c r="D89" s="19" t="str">
        <f t="shared" si="11"/>
        <v/>
      </c>
      <c r="E89" s="19" t="str">
        <f t="shared" si="12"/>
        <v/>
      </c>
      <c r="F89" s="19" t="str">
        <f t="shared" si="13"/>
        <v/>
      </c>
      <c r="G89" s="19" t="str">
        <f t="shared" si="14"/>
        <v/>
      </c>
      <c r="H89" s="19" t="str">
        <f t="shared" si="15"/>
        <v/>
      </c>
      <c r="I89" s="19" t="str">
        <f t="shared" si="16"/>
        <v/>
      </c>
      <c r="J89" s="19" t="str">
        <f t="shared" si="17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9"/>
        <v/>
      </c>
      <c r="C90" s="19" t="str">
        <f t="shared" si="10"/>
        <v/>
      </c>
      <c r="D90" s="19" t="str">
        <f t="shared" si="11"/>
        <v/>
      </c>
      <c r="E90" s="19" t="str">
        <f t="shared" si="12"/>
        <v/>
      </c>
      <c r="F90" s="19" t="str">
        <f t="shared" si="13"/>
        <v/>
      </c>
      <c r="G90" s="19" t="str">
        <f t="shared" si="14"/>
        <v/>
      </c>
      <c r="H90" s="19" t="str">
        <f t="shared" si="15"/>
        <v/>
      </c>
      <c r="I90" s="19" t="str">
        <f t="shared" si="16"/>
        <v/>
      </c>
      <c r="J90" s="19" t="str">
        <f t="shared" si="17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9"/>
        <v/>
      </c>
      <c r="C91" s="19" t="str">
        <f t="shared" si="10"/>
        <v/>
      </c>
      <c r="D91" s="19" t="str">
        <f t="shared" si="11"/>
        <v/>
      </c>
      <c r="E91" s="19" t="str">
        <f t="shared" si="12"/>
        <v/>
      </c>
      <c r="F91" s="19" t="str">
        <f t="shared" si="13"/>
        <v/>
      </c>
      <c r="G91" s="19" t="str">
        <f t="shared" si="14"/>
        <v/>
      </c>
      <c r="H91" s="19" t="str">
        <f t="shared" si="15"/>
        <v/>
      </c>
      <c r="I91" s="19" t="str">
        <f t="shared" si="16"/>
        <v/>
      </c>
      <c r="J91" s="19" t="str">
        <f t="shared" si="17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9"/>
        <v/>
      </c>
      <c r="C92" s="19" t="str">
        <f t="shared" si="10"/>
        <v/>
      </c>
      <c r="D92" s="19" t="str">
        <f t="shared" si="11"/>
        <v/>
      </c>
      <c r="E92" s="19" t="str">
        <f t="shared" si="12"/>
        <v/>
      </c>
      <c r="F92" s="19" t="str">
        <f t="shared" si="13"/>
        <v/>
      </c>
      <c r="G92" s="19" t="str">
        <f t="shared" si="14"/>
        <v/>
      </c>
      <c r="H92" s="19" t="str">
        <f t="shared" si="15"/>
        <v/>
      </c>
      <c r="I92" s="19" t="str">
        <f t="shared" si="16"/>
        <v/>
      </c>
      <c r="J92" s="19" t="str">
        <f t="shared" si="17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9"/>
        <v/>
      </c>
      <c r="C93" s="19" t="str">
        <f t="shared" si="10"/>
        <v/>
      </c>
      <c r="D93" s="19" t="str">
        <f t="shared" si="11"/>
        <v/>
      </c>
      <c r="E93" s="19" t="str">
        <f t="shared" si="12"/>
        <v/>
      </c>
      <c r="F93" s="19" t="str">
        <f t="shared" si="13"/>
        <v/>
      </c>
      <c r="G93" s="19" t="str">
        <f t="shared" si="14"/>
        <v/>
      </c>
      <c r="H93" s="19" t="str">
        <f t="shared" si="15"/>
        <v/>
      </c>
      <c r="I93" s="19" t="str">
        <f t="shared" si="16"/>
        <v/>
      </c>
      <c r="J93" s="19" t="str">
        <f t="shared" si="17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9"/>
        <v/>
      </c>
      <c r="C94" s="19" t="str">
        <f t="shared" si="10"/>
        <v/>
      </c>
      <c r="D94" s="19" t="str">
        <f t="shared" si="11"/>
        <v/>
      </c>
      <c r="E94" s="19" t="str">
        <f t="shared" si="12"/>
        <v/>
      </c>
      <c r="F94" s="19" t="str">
        <f t="shared" si="13"/>
        <v/>
      </c>
      <c r="G94" s="19" t="str">
        <f t="shared" si="14"/>
        <v/>
      </c>
      <c r="H94" s="19" t="str">
        <f t="shared" si="15"/>
        <v/>
      </c>
      <c r="I94" s="19" t="str">
        <f t="shared" si="16"/>
        <v/>
      </c>
      <c r="J94" s="19" t="str">
        <f t="shared" si="17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9"/>
        <v/>
      </c>
      <c r="C95" s="19" t="str">
        <f t="shared" si="10"/>
        <v/>
      </c>
      <c r="D95" s="19" t="str">
        <f t="shared" si="11"/>
        <v/>
      </c>
      <c r="E95" s="19" t="str">
        <f t="shared" si="12"/>
        <v/>
      </c>
      <c r="F95" s="19" t="str">
        <f t="shared" si="13"/>
        <v/>
      </c>
      <c r="G95" s="19" t="str">
        <f t="shared" si="14"/>
        <v/>
      </c>
      <c r="H95" s="19" t="str">
        <f t="shared" si="15"/>
        <v/>
      </c>
      <c r="I95" s="19" t="str">
        <f t="shared" si="16"/>
        <v/>
      </c>
      <c r="J95" s="19" t="str">
        <f t="shared" si="17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9"/>
        <v/>
      </c>
      <c r="C96" s="19" t="str">
        <f t="shared" si="10"/>
        <v/>
      </c>
      <c r="D96" s="19" t="str">
        <f t="shared" si="11"/>
        <v/>
      </c>
      <c r="E96" s="19" t="str">
        <f t="shared" si="12"/>
        <v/>
      </c>
      <c r="F96" s="19" t="str">
        <f t="shared" si="13"/>
        <v/>
      </c>
      <c r="G96" s="19" t="str">
        <f t="shared" si="14"/>
        <v/>
      </c>
      <c r="H96" s="19" t="str">
        <f t="shared" si="15"/>
        <v/>
      </c>
      <c r="I96" s="19" t="str">
        <f t="shared" si="16"/>
        <v/>
      </c>
      <c r="J96" s="19" t="str">
        <f t="shared" si="17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9"/>
        <v/>
      </c>
      <c r="C97" s="19" t="str">
        <f t="shared" si="10"/>
        <v/>
      </c>
      <c r="D97" s="19" t="str">
        <f t="shared" si="11"/>
        <v/>
      </c>
      <c r="E97" s="19" t="str">
        <f t="shared" si="12"/>
        <v/>
      </c>
      <c r="F97" s="19" t="str">
        <f t="shared" si="13"/>
        <v/>
      </c>
      <c r="G97" s="19" t="str">
        <f t="shared" si="14"/>
        <v/>
      </c>
      <c r="H97" s="19" t="str">
        <f t="shared" si="15"/>
        <v/>
      </c>
      <c r="I97" s="19" t="str">
        <f t="shared" si="16"/>
        <v/>
      </c>
      <c r="J97" s="19" t="str">
        <f t="shared" si="17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9"/>
        <v/>
      </c>
      <c r="C98" s="19" t="str">
        <f t="shared" si="10"/>
        <v/>
      </c>
      <c r="D98" s="19" t="str">
        <f t="shared" si="11"/>
        <v/>
      </c>
      <c r="E98" s="19" t="str">
        <f t="shared" si="12"/>
        <v/>
      </c>
      <c r="F98" s="19" t="str">
        <f t="shared" si="13"/>
        <v/>
      </c>
      <c r="G98" s="19" t="str">
        <f t="shared" si="14"/>
        <v/>
      </c>
      <c r="H98" s="19" t="str">
        <f t="shared" si="15"/>
        <v/>
      </c>
      <c r="I98" s="19" t="str">
        <f t="shared" si="16"/>
        <v/>
      </c>
      <c r="J98" s="19" t="str">
        <f t="shared" si="17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9"/>
        <v/>
      </c>
      <c r="C99" s="19" t="str">
        <f t="shared" si="10"/>
        <v/>
      </c>
      <c r="D99" s="19" t="str">
        <f t="shared" si="11"/>
        <v/>
      </c>
      <c r="E99" s="19" t="str">
        <f t="shared" si="12"/>
        <v/>
      </c>
      <c r="F99" s="19" t="str">
        <f t="shared" si="13"/>
        <v/>
      </c>
      <c r="G99" s="19" t="str">
        <f t="shared" si="14"/>
        <v/>
      </c>
      <c r="H99" s="19" t="str">
        <f t="shared" si="15"/>
        <v/>
      </c>
      <c r="I99" s="19" t="str">
        <f t="shared" si="16"/>
        <v/>
      </c>
      <c r="J99" s="19" t="str">
        <f t="shared" si="17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9"/>
        <v/>
      </c>
      <c r="C100" s="19" t="str">
        <f t="shared" si="10"/>
        <v/>
      </c>
      <c r="D100" s="19" t="str">
        <f t="shared" si="11"/>
        <v/>
      </c>
      <c r="E100" s="19" t="str">
        <f t="shared" si="12"/>
        <v/>
      </c>
      <c r="F100" s="19" t="str">
        <f t="shared" si="13"/>
        <v/>
      </c>
      <c r="G100" s="19" t="str">
        <f t="shared" si="14"/>
        <v/>
      </c>
      <c r="H100" s="19" t="str">
        <f t="shared" si="15"/>
        <v/>
      </c>
      <c r="I100" s="19" t="str">
        <f t="shared" si="16"/>
        <v/>
      </c>
      <c r="J100" s="19" t="str">
        <f t="shared" si="17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9"/>
        <v/>
      </c>
      <c r="C101" s="19" t="str">
        <f t="shared" si="10"/>
        <v/>
      </c>
      <c r="D101" s="19" t="str">
        <f t="shared" si="11"/>
        <v/>
      </c>
      <c r="E101" s="19" t="str">
        <f t="shared" si="12"/>
        <v/>
      </c>
      <c r="F101" s="19" t="str">
        <f t="shared" si="13"/>
        <v/>
      </c>
      <c r="G101" s="19" t="str">
        <f t="shared" si="14"/>
        <v/>
      </c>
      <c r="H101" s="19" t="str">
        <f t="shared" si="15"/>
        <v/>
      </c>
      <c r="I101" s="19" t="str">
        <f t="shared" si="16"/>
        <v/>
      </c>
      <c r="J101" s="19" t="str">
        <f t="shared" si="17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9"/>
        <v/>
      </c>
      <c r="C102" s="19" t="str">
        <f t="shared" si="10"/>
        <v/>
      </c>
      <c r="D102" s="19" t="str">
        <f t="shared" si="11"/>
        <v/>
      </c>
      <c r="E102" s="19" t="str">
        <f t="shared" si="12"/>
        <v/>
      </c>
      <c r="F102" s="19" t="str">
        <f t="shared" si="13"/>
        <v/>
      </c>
      <c r="G102" s="19" t="str">
        <f t="shared" si="14"/>
        <v/>
      </c>
      <c r="H102" s="19" t="str">
        <f t="shared" si="15"/>
        <v/>
      </c>
      <c r="I102" s="19" t="str">
        <f t="shared" si="16"/>
        <v/>
      </c>
      <c r="J102" s="19" t="str">
        <f t="shared" si="17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9"/>
        <v/>
      </c>
      <c r="C103" s="19" t="str">
        <f t="shared" si="10"/>
        <v/>
      </c>
      <c r="D103" s="19" t="str">
        <f t="shared" si="11"/>
        <v/>
      </c>
      <c r="E103" s="19" t="str">
        <f t="shared" si="12"/>
        <v/>
      </c>
      <c r="F103" s="19" t="str">
        <f t="shared" si="13"/>
        <v/>
      </c>
      <c r="G103" s="19" t="str">
        <f t="shared" si="14"/>
        <v/>
      </c>
      <c r="H103" s="19" t="str">
        <f t="shared" si="15"/>
        <v/>
      </c>
      <c r="I103" s="19" t="str">
        <f t="shared" si="16"/>
        <v/>
      </c>
      <c r="J103" s="19" t="str">
        <f t="shared" si="17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9"/>
        <v/>
      </c>
      <c r="C104" s="19" t="str">
        <f t="shared" si="10"/>
        <v/>
      </c>
      <c r="D104" s="19" t="str">
        <f t="shared" si="11"/>
        <v/>
      </c>
      <c r="E104" s="19" t="str">
        <f t="shared" si="12"/>
        <v/>
      </c>
      <c r="F104" s="19" t="str">
        <f t="shared" si="13"/>
        <v/>
      </c>
      <c r="G104" s="19" t="str">
        <f t="shared" si="14"/>
        <v/>
      </c>
      <c r="H104" s="19" t="str">
        <f t="shared" si="15"/>
        <v/>
      </c>
      <c r="I104" s="19" t="str">
        <f t="shared" si="16"/>
        <v/>
      </c>
      <c r="J104" s="19" t="str">
        <f t="shared" si="17"/>
        <v/>
      </c>
      <c r="K104" s="154"/>
      <c r="L104" s="155"/>
      <c r="M104" s="155"/>
      <c r="N104" s="155"/>
      <c r="O104" s="155"/>
      <c r="P104" s="155"/>
      <c r="Q104" s="155"/>
      <c r="R104" s="155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9"/>
        <v/>
      </c>
      <c r="C105" s="19" t="str">
        <f t="shared" si="10"/>
        <v/>
      </c>
      <c r="D105" s="19" t="str">
        <f t="shared" si="11"/>
        <v/>
      </c>
      <c r="E105" s="19" t="str">
        <f t="shared" si="12"/>
        <v/>
      </c>
      <c r="F105" s="19" t="str">
        <f t="shared" si="13"/>
        <v/>
      </c>
      <c r="G105" s="19" t="str">
        <f t="shared" si="14"/>
        <v/>
      </c>
      <c r="H105" s="19" t="str">
        <f t="shared" si="15"/>
        <v/>
      </c>
      <c r="I105" s="19" t="str">
        <f t="shared" si="16"/>
        <v/>
      </c>
      <c r="J105" s="19" t="str">
        <f t="shared" si="17"/>
        <v/>
      </c>
      <c r="K105" s="156"/>
      <c r="L105" s="155"/>
      <c r="M105" s="155"/>
      <c r="N105" s="155"/>
      <c r="O105" s="155"/>
      <c r="P105" s="155"/>
      <c r="Q105" s="155"/>
      <c r="R105" s="155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ref="B106:B115" si="18">IF((B50&lt;&gt;0)*ISNUMBER(B50),100*(B50/B50),"")</f>
        <v/>
      </c>
      <c r="C106" s="19" t="str">
        <f t="shared" ref="C106:C115" si="19">IF((B50&lt;&gt;0)*ISNUMBER(C50),100*(C50/B50),"")</f>
        <v/>
      </c>
      <c r="D106" s="19" t="str">
        <f t="shared" ref="D106:D115" si="20">IF((B50&lt;&gt;0)*ISNUMBER(D50),100*(D50/B50),"")</f>
        <v/>
      </c>
      <c r="E106" s="19" t="str">
        <f t="shared" ref="E106:E115" si="21">IF((B50&lt;&gt;0)*ISNUMBER(E50),100*(E50/B50),"")</f>
        <v/>
      </c>
      <c r="F106" s="19" t="str">
        <f t="shared" ref="F106:F115" si="22">IF((B50&lt;&gt;0)*ISNUMBER(F50),100*(F50/B50),"")</f>
        <v/>
      </c>
      <c r="G106" s="19" t="str">
        <f t="shared" ref="G106:G115" si="23">IF((B50&lt;&gt;0)*ISNUMBER(G50),100*(G50/B50),"")</f>
        <v/>
      </c>
      <c r="H106" s="19" t="str">
        <f t="shared" ref="H106:H115" si="24">IF((B50&lt;&gt;0)*ISNUMBER(H50),100*(H50/B50),"")</f>
        <v/>
      </c>
      <c r="I106" s="19" t="str">
        <f t="shared" ref="I106:I115" si="25">IF((B50&lt;&gt;0)*ISNUMBER(I50),100*(I50/B50),"")</f>
        <v/>
      </c>
      <c r="J106" s="19" t="str">
        <f t="shared" ref="J106:J115" si="26">IF((B50&lt;&gt;0)*ISNUMBER(J50),100*(J50/B50),"")</f>
        <v/>
      </c>
      <c r="K106" s="156"/>
      <c r="L106" s="155"/>
      <c r="M106" s="155"/>
      <c r="N106" s="155"/>
      <c r="O106" s="155"/>
      <c r="P106" s="155"/>
      <c r="Q106" s="155"/>
      <c r="R106" s="155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18"/>
        <v/>
      </c>
      <c r="C107" s="19" t="str">
        <f t="shared" si="19"/>
        <v/>
      </c>
      <c r="D107" s="19" t="str">
        <f t="shared" si="20"/>
        <v/>
      </c>
      <c r="E107" s="19" t="str">
        <f t="shared" si="21"/>
        <v/>
      </c>
      <c r="F107" s="19" t="str">
        <f t="shared" si="22"/>
        <v/>
      </c>
      <c r="G107" s="19" t="str">
        <f t="shared" si="23"/>
        <v/>
      </c>
      <c r="H107" s="19" t="str">
        <f t="shared" si="24"/>
        <v/>
      </c>
      <c r="I107" s="19" t="str">
        <f t="shared" si="25"/>
        <v/>
      </c>
      <c r="J107" s="19" t="str">
        <f t="shared" si="26"/>
        <v/>
      </c>
      <c r="K107" s="156"/>
      <c r="L107" s="155"/>
      <c r="M107" s="155"/>
      <c r="N107" s="155"/>
      <c r="O107" s="155"/>
      <c r="P107" s="155"/>
      <c r="Q107" s="155"/>
      <c r="R107" s="155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18"/>
        <v/>
      </c>
      <c r="C108" s="19" t="str">
        <f t="shared" si="19"/>
        <v/>
      </c>
      <c r="D108" s="19" t="str">
        <f t="shared" si="20"/>
        <v/>
      </c>
      <c r="E108" s="19" t="str">
        <f t="shared" si="21"/>
        <v/>
      </c>
      <c r="F108" s="19" t="str">
        <f t="shared" si="22"/>
        <v/>
      </c>
      <c r="G108" s="19" t="str">
        <f t="shared" si="23"/>
        <v/>
      </c>
      <c r="H108" s="19" t="str">
        <f t="shared" si="24"/>
        <v/>
      </c>
      <c r="I108" s="19" t="str">
        <f t="shared" si="25"/>
        <v/>
      </c>
      <c r="J108" s="19" t="str">
        <f t="shared" si="26"/>
        <v/>
      </c>
      <c r="K108" s="156"/>
      <c r="L108" s="155"/>
      <c r="M108" s="155"/>
      <c r="N108" s="155"/>
      <c r="O108" s="155"/>
      <c r="P108" s="155"/>
      <c r="Q108" s="155"/>
      <c r="R108" s="155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18"/>
        <v/>
      </c>
      <c r="C109" s="19" t="str">
        <f t="shared" si="19"/>
        <v/>
      </c>
      <c r="D109" s="19" t="str">
        <f t="shared" si="20"/>
        <v/>
      </c>
      <c r="E109" s="19" t="str">
        <f t="shared" si="21"/>
        <v/>
      </c>
      <c r="F109" s="19" t="str">
        <f t="shared" si="22"/>
        <v/>
      </c>
      <c r="G109" s="19" t="str">
        <f t="shared" si="23"/>
        <v/>
      </c>
      <c r="H109" s="19" t="str">
        <f t="shared" si="24"/>
        <v/>
      </c>
      <c r="I109" s="19" t="str">
        <f t="shared" si="25"/>
        <v/>
      </c>
      <c r="J109" s="19" t="str">
        <f t="shared" si="26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18"/>
        <v/>
      </c>
      <c r="C110" s="19" t="str">
        <f t="shared" si="19"/>
        <v/>
      </c>
      <c r="D110" s="19" t="str">
        <f t="shared" si="20"/>
        <v/>
      </c>
      <c r="E110" s="19" t="str">
        <f t="shared" si="21"/>
        <v/>
      </c>
      <c r="F110" s="19" t="str">
        <f t="shared" si="22"/>
        <v/>
      </c>
      <c r="G110" s="19" t="str">
        <f t="shared" si="23"/>
        <v/>
      </c>
      <c r="H110" s="19" t="str">
        <f t="shared" si="24"/>
        <v/>
      </c>
      <c r="I110" s="19" t="str">
        <f t="shared" si="25"/>
        <v/>
      </c>
      <c r="J110" s="19" t="str">
        <f t="shared" si="26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18"/>
        <v/>
      </c>
      <c r="C111" s="19" t="str">
        <f t="shared" si="19"/>
        <v/>
      </c>
      <c r="D111" s="19" t="str">
        <f t="shared" si="20"/>
        <v/>
      </c>
      <c r="E111" s="19" t="str">
        <f t="shared" si="21"/>
        <v/>
      </c>
      <c r="F111" s="19" t="str">
        <f t="shared" si="22"/>
        <v/>
      </c>
      <c r="G111" s="19" t="str">
        <f t="shared" si="23"/>
        <v/>
      </c>
      <c r="H111" s="19" t="str">
        <f t="shared" si="24"/>
        <v/>
      </c>
      <c r="I111" s="19" t="str">
        <f t="shared" si="25"/>
        <v/>
      </c>
      <c r="J111" s="19" t="str">
        <f t="shared" si="26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18"/>
        <v/>
      </c>
      <c r="C112" s="19" t="str">
        <f t="shared" si="19"/>
        <v/>
      </c>
      <c r="D112" s="19" t="str">
        <f t="shared" si="20"/>
        <v/>
      </c>
      <c r="E112" s="19" t="str">
        <f t="shared" si="21"/>
        <v/>
      </c>
      <c r="F112" s="19" t="str">
        <f t="shared" si="22"/>
        <v/>
      </c>
      <c r="G112" s="19" t="str">
        <f t="shared" si="23"/>
        <v/>
      </c>
      <c r="H112" s="19" t="str">
        <f t="shared" si="24"/>
        <v/>
      </c>
      <c r="I112" s="19" t="str">
        <f t="shared" si="25"/>
        <v/>
      </c>
      <c r="J112" s="19" t="str">
        <f t="shared" si="26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18"/>
        <v/>
      </c>
      <c r="C113" s="19" t="str">
        <f t="shared" si="19"/>
        <v/>
      </c>
      <c r="D113" s="19" t="str">
        <f t="shared" si="20"/>
        <v/>
      </c>
      <c r="E113" s="19" t="str">
        <f t="shared" si="21"/>
        <v/>
      </c>
      <c r="F113" s="19" t="str">
        <f t="shared" si="22"/>
        <v/>
      </c>
      <c r="G113" s="19" t="str">
        <f t="shared" si="23"/>
        <v/>
      </c>
      <c r="H113" s="19" t="str">
        <f t="shared" si="24"/>
        <v/>
      </c>
      <c r="I113" s="19" t="str">
        <f t="shared" si="25"/>
        <v/>
      </c>
      <c r="J113" s="19" t="str">
        <f t="shared" si="26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18"/>
        <v/>
      </c>
      <c r="C114" s="19" t="str">
        <f t="shared" si="19"/>
        <v/>
      </c>
      <c r="D114" s="19" t="str">
        <f t="shared" si="20"/>
        <v/>
      </c>
      <c r="E114" s="19" t="str">
        <f t="shared" si="21"/>
        <v/>
      </c>
      <c r="F114" s="19" t="str">
        <f t="shared" si="22"/>
        <v/>
      </c>
      <c r="G114" s="19" t="str">
        <f t="shared" si="23"/>
        <v/>
      </c>
      <c r="H114" s="19" t="str">
        <f t="shared" si="24"/>
        <v/>
      </c>
      <c r="I114" s="19" t="str">
        <f t="shared" si="25"/>
        <v/>
      </c>
      <c r="J114" s="19" t="str">
        <f t="shared" si="26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18"/>
        <v/>
      </c>
      <c r="C115" s="27" t="str">
        <f t="shared" si="19"/>
        <v/>
      </c>
      <c r="D115" s="27" t="str">
        <f t="shared" si="20"/>
        <v/>
      </c>
      <c r="E115" s="27" t="str">
        <f t="shared" si="21"/>
        <v/>
      </c>
      <c r="F115" s="27" t="str">
        <f t="shared" si="22"/>
        <v/>
      </c>
      <c r="G115" s="27" t="str">
        <f t="shared" si="23"/>
        <v/>
      </c>
      <c r="H115" s="27" t="str">
        <f t="shared" si="24"/>
        <v/>
      </c>
      <c r="I115" s="27" t="str">
        <f t="shared" si="25"/>
        <v/>
      </c>
      <c r="J115" s="28" t="str">
        <f t="shared" si="26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27">IF(B117&gt;0,AVERAGE(B66:B115),"")</f>
        <v>100</v>
      </c>
      <c r="C116" s="20">
        <f t="shared" si="27"/>
        <v>104.78701004027226</v>
      </c>
      <c r="D116" s="20">
        <f t="shared" si="27"/>
        <v>99.652206240157923</v>
      </c>
      <c r="E116" s="20">
        <f t="shared" si="27"/>
        <v>78.806533505789432</v>
      </c>
      <c r="F116" s="20">
        <f t="shared" si="27"/>
        <v>78.078519609088957</v>
      </c>
      <c r="G116" s="20">
        <f t="shared" si="27"/>
        <v>69.668307946257713</v>
      </c>
      <c r="H116" s="20" t="str">
        <f t="shared" si="27"/>
        <v/>
      </c>
      <c r="I116" s="20" t="str">
        <f>IF(I117&gt;0,AVERAGE(I66:I115),"")</f>
        <v/>
      </c>
      <c r="J116" s="20" t="str">
        <f>IF(J117&gt;0,AVERAGE(J66:J115),"")</f>
        <v/>
      </c>
      <c r="K116" s="154" t="s">
        <v>29</v>
      </c>
      <c r="L116" s="155"/>
      <c r="M116" s="155"/>
      <c r="N116" s="155"/>
      <c r="O116" s="155"/>
      <c r="P116" s="155"/>
      <c r="Q116" s="155"/>
      <c r="R116" s="15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28">COUNT(C66:C115)</f>
        <v>9</v>
      </c>
      <c r="D117" s="20">
        <f t="shared" si="28"/>
        <v>9</v>
      </c>
      <c r="E117" s="20">
        <f t="shared" si="28"/>
        <v>9</v>
      </c>
      <c r="F117" s="20">
        <f t="shared" si="28"/>
        <v>9</v>
      </c>
      <c r="G117" s="20">
        <f t="shared" si="28"/>
        <v>9</v>
      </c>
      <c r="H117" s="20">
        <f t="shared" si="28"/>
        <v>0</v>
      </c>
      <c r="I117" s="20">
        <f t="shared" si="28"/>
        <v>0</v>
      </c>
      <c r="J117" s="20">
        <f t="shared" si="28"/>
        <v>0</v>
      </c>
      <c r="K117" s="156"/>
      <c r="L117" s="155"/>
      <c r="M117" s="155"/>
      <c r="N117" s="155"/>
      <c r="O117" s="155"/>
      <c r="P117" s="155"/>
      <c r="Q117" s="155"/>
      <c r="R117" s="15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29">IF(C117&gt;0,STDEV(C66:C115),"")</f>
        <v>24.351593696423727</v>
      </c>
      <c r="D118" s="20">
        <f t="shared" si="29"/>
        <v>20.853042600394058</v>
      </c>
      <c r="E118" s="20">
        <f t="shared" si="29"/>
        <v>47.696735183063957</v>
      </c>
      <c r="F118" s="20">
        <f t="shared" si="29"/>
        <v>50.399764378531401</v>
      </c>
      <c r="G118" s="20">
        <f t="shared" si="29"/>
        <v>31.871746102892178</v>
      </c>
      <c r="H118" s="20" t="str">
        <f t="shared" si="29"/>
        <v/>
      </c>
      <c r="I118" s="20" t="str">
        <f>IF(I117&gt;0,STDEV(I66:I115),"")</f>
        <v/>
      </c>
      <c r="J118" s="20" t="str">
        <f>IF(J117&gt;0,STDEV(J66:J115),"")</f>
        <v/>
      </c>
      <c r="K118" s="156"/>
      <c r="L118" s="155"/>
      <c r="M118" s="155"/>
      <c r="N118" s="155"/>
      <c r="O118" s="155"/>
      <c r="P118" s="155"/>
      <c r="Q118" s="155"/>
      <c r="R118" s="15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30">IF(C117&gt;0,C118/SQRT(C117),"")</f>
        <v>8.117197898807909</v>
      </c>
      <c r="D119" s="20">
        <f t="shared" si="30"/>
        <v>6.9510142001313531</v>
      </c>
      <c r="E119" s="20">
        <f t="shared" si="30"/>
        <v>15.898911727687986</v>
      </c>
      <c r="F119" s="20">
        <f t="shared" si="30"/>
        <v>16.799921459510468</v>
      </c>
      <c r="G119" s="20">
        <f t="shared" si="30"/>
        <v>10.623915367630726</v>
      </c>
      <c r="H119" s="20" t="str">
        <f t="shared" si="30"/>
        <v/>
      </c>
      <c r="I119" s="20" t="str">
        <f>IF(I117&gt;0,I118/SQRT(I117),"")</f>
        <v/>
      </c>
      <c r="J119" s="20" t="str">
        <f>IF(J117&gt;0,J118/SQRT(J117),"")</f>
        <v/>
      </c>
      <c r="K119" s="156"/>
      <c r="L119" s="155"/>
      <c r="M119" s="155"/>
      <c r="N119" s="155"/>
      <c r="O119" s="155"/>
      <c r="P119" s="155"/>
      <c r="Q119" s="155"/>
      <c r="R119" s="155"/>
    </row>
    <row r="120" spans="1:29" x14ac:dyDescent="0.2">
      <c r="A120" s="30" t="s">
        <v>15</v>
      </c>
      <c r="B120" s="20">
        <f t="shared" ref="B120:J120" si="31">IF(B117&gt;2,TINV(0.1,B117-1),"")</f>
        <v>1.8595480375308981</v>
      </c>
      <c r="C120" s="20">
        <f t="shared" si="31"/>
        <v>1.8595480375308981</v>
      </c>
      <c r="D120" s="20">
        <f t="shared" si="31"/>
        <v>1.8595480375308981</v>
      </c>
      <c r="E120" s="20">
        <f t="shared" si="31"/>
        <v>1.8595480375308981</v>
      </c>
      <c r="F120" s="20">
        <f t="shared" si="31"/>
        <v>1.8595480375308981</v>
      </c>
      <c r="G120" s="20">
        <f t="shared" si="31"/>
        <v>1.8595480375308981</v>
      </c>
      <c r="H120" s="20" t="str">
        <f t="shared" si="31"/>
        <v/>
      </c>
      <c r="I120" s="20" t="str">
        <f t="shared" si="31"/>
        <v/>
      </c>
      <c r="J120" s="20" t="str">
        <f t="shared" si="31"/>
        <v/>
      </c>
      <c r="K120" s="156"/>
      <c r="L120" s="155"/>
      <c r="M120" s="155"/>
      <c r="N120" s="155"/>
      <c r="O120" s="155"/>
      <c r="P120" s="155"/>
      <c r="Q120" s="155"/>
      <c r="R120" s="155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32">IF(C117&gt;2,C120*C119,"")</f>
        <v>15.094319422978177</v>
      </c>
      <c r="D121" s="20">
        <f t="shared" si="32"/>
        <v>12.925744814703663</v>
      </c>
      <c r="E121" s="20">
        <f t="shared" si="32"/>
        <v>29.564790102099177</v>
      </c>
      <c r="F121" s="20">
        <f t="shared" si="32"/>
        <v>31.240260980705912</v>
      </c>
      <c r="G121" s="20">
        <f t="shared" si="32"/>
        <v>19.755680972772065</v>
      </c>
      <c r="H121" s="20" t="str">
        <f t="shared" si="32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33">IF(C117&gt;0,MIN(C66:C115),"")</f>
        <v>64.852667905495082</v>
      </c>
      <c r="D122" s="20">
        <f t="shared" si="33"/>
        <v>69.790209790209786</v>
      </c>
      <c r="E122" s="20">
        <f t="shared" si="33"/>
        <v>10.997229916897506</v>
      </c>
      <c r="F122" s="20">
        <f t="shared" si="33"/>
        <v>12.146814404432133</v>
      </c>
      <c r="G122" s="20">
        <f t="shared" si="33"/>
        <v>13.601108033240997</v>
      </c>
      <c r="H122" s="20" t="str">
        <f t="shared" si="33"/>
        <v/>
      </c>
      <c r="I122" s="20" t="str">
        <f t="shared" si="33"/>
        <v/>
      </c>
      <c r="J122" s="20" t="str">
        <f t="shared" si="33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34">IF(C117&gt;0,MAX(C66:C115),"")</f>
        <v>156.98074277854195</v>
      </c>
      <c r="D123" s="20">
        <f t="shared" si="34"/>
        <v>139.2365887207703</v>
      </c>
      <c r="E123" s="20">
        <f t="shared" si="34"/>
        <v>158.80330123796423</v>
      </c>
      <c r="F123" s="20">
        <f t="shared" si="34"/>
        <v>171.25171939477303</v>
      </c>
      <c r="G123" s="20">
        <f t="shared" si="34"/>
        <v>109.96868357659062</v>
      </c>
      <c r="H123" s="20" t="str">
        <f t="shared" si="34"/>
        <v/>
      </c>
      <c r="I123" s="20" t="str">
        <f t="shared" si="34"/>
        <v/>
      </c>
      <c r="J123" s="31" t="str">
        <f t="shared" si="34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80</v>
      </c>
      <c r="C124" s="32">
        <f>100-B5</f>
        <v>80</v>
      </c>
      <c r="D124" s="32">
        <f>100-B5</f>
        <v>80</v>
      </c>
      <c r="E124" s="32">
        <f>100-B5</f>
        <v>80</v>
      </c>
      <c r="F124" s="32">
        <f>100-B5</f>
        <v>80</v>
      </c>
      <c r="G124" s="32">
        <f>100-B5</f>
        <v>80</v>
      </c>
      <c r="H124" s="32">
        <f>100-B5</f>
        <v>80</v>
      </c>
      <c r="I124" s="32">
        <f>100-B5</f>
        <v>80</v>
      </c>
      <c r="J124" s="32">
        <f>100-B5</f>
        <v>80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120</v>
      </c>
      <c r="C125" s="18">
        <f>100+B5</f>
        <v>120</v>
      </c>
      <c r="D125" s="18">
        <f>100+B5</f>
        <v>120</v>
      </c>
      <c r="E125" s="18">
        <f>100+B5</f>
        <v>120</v>
      </c>
      <c r="F125" s="18">
        <f>100+B5</f>
        <v>120</v>
      </c>
      <c r="G125" s="18">
        <f>100+B5</f>
        <v>120</v>
      </c>
      <c r="H125" s="18">
        <f>100+B5</f>
        <v>120</v>
      </c>
      <c r="I125" s="18">
        <f>100+B5</f>
        <v>120</v>
      </c>
      <c r="J125" s="18">
        <f>100+B5</f>
        <v>120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70</v>
      </c>
      <c r="C126" s="18">
        <f>100-E5</f>
        <v>70</v>
      </c>
      <c r="D126" s="18">
        <f>100-E5</f>
        <v>70</v>
      </c>
      <c r="E126" s="18">
        <f>100-E5</f>
        <v>70</v>
      </c>
      <c r="F126" s="18">
        <f>100-E5</f>
        <v>70</v>
      </c>
      <c r="G126" s="18">
        <f>100-E5</f>
        <v>70</v>
      </c>
      <c r="H126" s="18">
        <f>100-E5</f>
        <v>70</v>
      </c>
      <c r="I126" s="18">
        <f>100-E5</f>
        <v>70</v>
      </c>
      <c r="J126" s="33">
        <f>100-E5</f>
        <v>70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130</v>
      </c>
      <c r="C127" s="35">
        <f>100+E5</f>
        <v>130</v>
      </c>
      <c r="D127" s="35">
        <f>100+E5</f>
        <v>130</v>
      </c>
      <c r="E127" s="35">
        <f>100+E5</f>
        <v>130</v>
      </c>
      <c r="F127" s="35">
        <f>100+E5</f>
        <v>130</v>
      </c>
      <c r="G127" s="35">
        <f>100+E5</f>
        <v>130</v>
      </c>
      <c r="H127" s="35">
        <f>100+E5</f>
        <v>130</v>
      </c>
      <c r="I127" s="35">
        <f>100+E5</f>
        <v>130</v>
      </c>
      <c r="J127" s="31">
        <f>100+E5</f>
        <v>130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K42:R42"/>
    <mergeCell ref="K104:R108"/>
    <mergeCell ref="C3:J3"/>
    <mergeCell ref="B9:J9"/>
    <mergeCell ref="B63:J63"/>
  </mergeCells>
  <phoneticPr fontId="0" type="noConversion"/>
  <conditionalFormatting sqref="C66:J115">
    <cfRule type="cellIs" dxfId="4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9827"/>
  <sheetViews>
    <sheetView zoomScale="70" zoomScaleNormal="70" workbookViewId="0">
      <selection activeCell="L2" sqref="L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  <c r="I1" s="94" t="s">
        <v>92</v>
      </c>
      <c r="J1" s="95"/>
      <c r="K1" s="97" t="s">
        <v>102</v>
      </c>
      <c r="L1" s="95"/>
      <c r="M1" s="95"/>
    </row>
    <row r="2" spans="1:1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  <c r="I2" s="94" t="s">
        <v>93</v>
      </c>
      <c r="J2" s="95"/>
      <c r="K2" s="96"/>
      <c r="L2" s="104"/>
      <c r="M2" s="104" t="s">
        <v>146</v>
      </c>
      <c r="N2" s="105"/>
      <c r="O2" s="105"/>
      <c r="P2" s="105"/>
    </row>
    <row r="3" spans="1:18" ht="23.25" x14ac:dyDescent="0.35">
      <c r="A3" s="9" t="s">
        <v>13</v>
      </c>
      <c r="B3" s="10"/>
      <c r="C3" s="159" t="s">
        <v>108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20</v>
      </c>
      <c r="C5" s="14" t="s">
        <v>25</v>
      </c>
      <c r="D5" s="13"/>
      <c r="E5" s="4">
        <v>30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5"/>
      <c r="B7" s="125" t="s">
        <v>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27</v>
      </c>
      <c r="J7" s="125" t="s">
        <v>28</v>
      </c>
      <c r="K7" s="75"/>
      <c r="L7" s="76"/>
      <c r="M7" s="76"/>
      <c r="N7" s="76"/>
      <c r="O7" s="76"/>
      <c r="P7" s="76"/>
      <c r="Q7" s="76"/>
      <c r="R7" s="76"/>
    </row>
    <row r="8" spans="1:18" ht="15.75" thickBot="1" x14ac:dyDescent="0.3">
      <c r="A8" s="77" t="s">
        <v>12</v>
      </c>
      <c r="B8" s="121">
        <v>0</v>
      </c>
      <c r="C8" s="122">
        <v>24</v>
      </c>
      <c r="D8" s="122">
        <v>72</v>
      </c>
      <c r="E8" s="122">
        <v>120</v>
      </c>
      <c r="F8" s="122">
        <v>144</v>
      </c>
      <c r="G8" s="122">
        <v>168</v>
      </c>
      <c r="H8" s="123"/>
      <c r="I8" s="122"/>
      <c r="J8" s="124"/>
      <c r="K8" s="78"/>
      <c r="L8" s="75"/>
      <c r="M8" s="75"/>
      <c r="N8" s="75"/>
      <c r="O8" s="75"/>
      <c r="P8" s="75"/>
      <c r="Q8" s="75"/>
      <c r="R8" s="75"/>
    </row>
    <row r="9" spans="1:18" ht="15.75" thickBot="1" x14ac:dyDescent="0.3">
      <c r="A9" s="79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78"/>
      <c r="L9" s="75"/>
      <c r="M9" s="75"/>
      <c r="N9" s="75"/>
      <c r="O9" s="75"/>
      <c r="P9" s="75"/>
      <c r="Q9" s="75"/>
      <c r="R9" s="75"/>
    </row>
    <row r="10" spans="1:18" ht="15" x14ac:dyDescent="0.25">
      <c r="A10" s="80">
        <v>1</v>
      </c>
      <c r="B10" s="89" t="s">
        <v>130</v>
      </c>
      <c r="C10" s="90" t="s">
        <v>130</v>
      </c>
      <c r="D10" s="90" t="s">
        <v>130</v>
      </c>
      <c r="E10" s="90" t="s">
        <v>130</v>
      </c>
      <c r="F10" s="90" t="s">
        <v>130</v>
      </c>
      <c r="G10" s="90" t="s">
        <v>130</v>
      </c>
      <c r="H10" s="90"/>
      <c r="I10" s="90"/>
      <c r="J10" s="107"/>
      <c r="K10" s="75"/>
      <c r="L10" s="75"/>
      <c r="M10" s="75"/>
      <c r="N10" s="75"/>
      <c r="O10" s="75"/>
      <c r="P10" s="75"/>
      <c r="Q10" s="75"/>
      <c r="R10" s="75"/>
    </row>
    <row r="11" spans="1:18" ht="15" x14ac:dyDescent="0.25">
      <c r="A11" s="81">
        <v>2</v>
      </c>
      <c r="B11" s="91">
        <v>0.62</v>
      </c>
      <c r="C11" s="92">
        <v>0.5</v>
      </c>
      <c r="D11" s="92">
        <v>0.65</v>
      </c>
      <c r="E11" s="92">
        <v>0.47</v>
      </c>
      <c r="F11" s="92">
        <v>0.42</v>
      </c>
      <c r="G11" s="92">
        <v>0.3</v>
      </c>
      <c r="H11" s="92"/>
      <c r="I11" s="92"/>
      <c r="J11" s="108"/>
      <c r="K11" s="75"/>
      <c r="L11" s="75"/>
      <c r="M11" s="75"/>
      <c r="N11" s="75"/>
      <c r="O11" s="75"/>
      <c r="P11" s="75"/>
      <c r="Q11" s="75"/>
      <c r="R11" s="75"/>
    </row>
    <row r="12" spans="1:18" ht="15" x14ac:dyDescent="0.25">
      <c r="A12" s="81">
        <v>3</v>
      </c>
      <c r="B12" s="91">
        <v>1.03</v>
      </c>
      <c r="C12" s="92">
        <v>1.1499999999999999</v>
      </c>
      <c r="D12" s="92">
        <v>1.1200000000000001</v>
      </c>
      <c r="E12" s="92">
        <v>0.99</v>
      </c>
      <c r="F12" s="92">
        <v>1.05</v>
      </c>
      <c r="G12" s="92">
        <v>0.99</v>
      </c>
      <c r="H12" s="92"/>
      <c r="I12" s="92"/>
      <c r="J12" s="108"/>
      <c r="K12" s="75"/>
      <c r="L12" s="75"/>
      <c r="M12" s="75"/>
      <c r="N12" s="75"/>
      <c r="O12" s="75"/>
      <c r="P12" s="75"/>
      <c r="Q12" s="75"/>
      <c r="R12" s="75"/>
    </row>
    <row r="13" spans="1:18" ht="15" x14ac:dyDescent="0.25">
      <c r="A13" s="81">
        <v>4</v>
      </c>
      <c r="B13" s="91">
        <v>72.72</v>
      </c>
      <c r="C13" s="92">
        <v>80.099999999999994</v>
      </c>
      <c r="D13" s="92">
        <v>68.680000000000007</v>
      </c>
      <c r="E13" s="92">
        <v>8.3699999999999992</v>
      </c>
      <c r="F13" s="92">
        <v>8.77</v>
      </c>
      <c r="G13" s="92">
        <v>8.7100000000000009</v>
      </c>
      <c r="H13" s="92"/>
      <c r="I13" s="92"/>
      <c r="J13" s="108"/>
      <c r="K13" s="75"/>
      <c r="L13" s="75"/>
      <c r="M13" s="75"/>
      <c r="N13" s="75"/>
      <c r="O13" s="75"/>
      <c r="P13" s="75"/>
      <c r="Q13" s="75"/>
      <c r="R13" s="75"/>
    </row>
    <row r="14" spans="1:18" ht="15" x14ac:dyDescent="0.25">
      <c r="A14" s="81">
        <v>5</v>
      </c>
      <c r="B14" s="91">
        <v>91.99</v>
      </c>
      <c r="C14" s="92">
        <v>97.59</v>
      </c>
      <c r="D14" s="92">
        <v>91.9</v>
      </c>
      <c r="E14" s="92">
        <v>21.26</v>
      </c>
      <c r="F14" s="92">
        <v>48.36</v>
      </c>
      <c r="G14" s="92">
        <v>55.12</v>
      </c>
      <c r="H14" s="92"/>
      <c r="I14" s="92"/>
      <c r="J14" s="108"/>
      <c r="K14" s="75"/>
      <c r="L14" s="75"/>
      <c r="M14" s="75"/>
      <c r="N14" s="75"/>
      <c r="O14" s="75"/>
      <c r="P14" s="75"/>
      <c r="Q14" s="75"/>
      <c r="R14" s="75"/>
    </row>
    <row r="15" spans="1:18" ht="15" x14ac:dyDescent="0.25">
      <c r="A15" s="81">
        <v>6</v>
      </c>
      <c r="B15" s="91" t="s">
        <v>131</v>
      </c>
      <c r="C15" s="92" t="s">
        <v>131</v>
      </c>
      <c r="D15" s="92" t="s">
        <v>131</v>
      </c>
      <c r="E15" s="92">
        <v>21.7</v>
      </c>
      <c r="F15" s="92">
        <v>13.24</v>
      </c>
      <c r="G15" s="92">
        <v>21.23</v>
      </c>
      <c r="H15" s="92"/>
      <c r="I15" s="92"/>
      <c r="J15" s="108"/>
      <c r="K15" s="75"/>
      <c r="L15" s="75"/>
      <c r="M15" s="75"/>
      <c r="N15" s="75"/>
      <c r="O15" s="75"/>
      <c r="P15" s="75"/>
      <c r="Q15" s="75"/>
      <c r="R15" s="75"/>
    </row>
    <row r="16" spans="1:18" ht="15" x14ac:dyDescent="0.25">
      <c r="A16" s="81">
        <v>7</v>
      </c>
      <c r="B16" s="91">
        <v>21.16</v>
      </c>
      <c r="C16" s="92">
        <v>14.92</v>
      </c>
      <c r="D16" s="92">
        <v>19.97</v>
      </c>
      <c r="E16" s="92">
        <v>21.9</v>
      </c>
      <c r="F16" s="92">
        <v>16.91</v>
      </c>
      <c r="G16" s="92">
        <v>14.53</v>
      </c>
      <c r="H16" s="92"/>
      <c r="I16" s="92"/>
      <c r="J16" s="108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81">
        <v>8</v>
      </c>
      <c r="B17" s="91" t="s">
        <v>131</v>
      </c>
      <c r="C17" s="92" t="s">
        <v>131</v>
      </c>
      <c r="D17" s="92">
        <v>56.23</v>
      </c>
      <c r="E17" s="92">
        <v>35.880000000000003</v>
      </c>
      <c r="F17" s="92">
        <v>49.37</v>
      </c>
      <c r="G17" s="92">
        <v>53.84</v>
      </c>
      <c r="H17" s="92"/>
      <c r="I17" s="92"/>
      <c r="J17" s="108"/>
      <c r="K17" s="75"/>
      <c r="L17" s="75"/>
      <c r="M17" s="75"/>
      <c r="N17" s="75"/>
      <c r="O17" s="75"/>
      <c r="P17" s="75"/>
      <c r="Q17" s="75"/>
      <c r="R17" s="75"/>
    </row>
    <row r="18" spans="1:18" ht="15" x14ac:dyDescent="0.25">
      <c r="A18" s="81">
        <v>9</v>
      </c>
      <c r="B18" s="91">
        <v>29.08</v>
      </c>
      <c r="C18" s="92">
        <v>43.21</v>
      </c>
      <c r="D18" s="92">
        <v>42.76</v>
      </c>
      <c r="E18" s="92">
        <v>33.229999999999997</v>
      </c>
      <c r="F18" s="92">
        <v>33.53</v>
      </c>
      <c r="G18" s="92">
        <v>39.28</v>
      </c>
      <c r="H18" s="92"/>
      <c r="I18" s="92"/>
      <c r="J18" s="108"/>
      <c r="K18" s="75"/>
      <c r="L18" s="75"/>
      <c r="M18" s="75"/>
      <c r="N18" s="75"/>
      <c r="O18" s="75"/>
      <c r="P18" s="75"/>
      <c r="Q18" s="75"/>
      <c r="R18" s="75"/>
    </row>
    <row r="19" spans="1:18" ht="15" x14ac:dyDescent="0.25">
      <c r="A19" s="81">
        <v>10</v>
      </c>
      <c r="B19" s="91">
        <v>37.67</v>
      </c>
      <c r="C19" s="92">
        <v>31.07</v>
      </c>
      <c r="D19" s="92">
        <v>28.42</v>
      </c>
      <c r="E19" s="92">
        <v>25.11</v>
      </c>
      <c r="F19" s="92">
        <v>16.600000000000001</v>
      </c>
      <c r="G19" s="92">
        <v>14.56</v>
      </c>
      <c r="H19" s="92"/>
      <c r="I19" s="92"/>
      <c r="J19" s="108"/>
      <c r="K19" s="75"/>
      <c r="L19" s="75"/>
      <c r="M19" s="75"/>
      <c r="N19" s="75"/>
      <c r="O19" s="75"/>
      <c r="P19" s="75"/>
      <c r="Q19" s="75"/>
      <c r="R19" s="75"/>
    </row>
    <row r="20" spans="1:18" ht="15" x14ac:dyDescent="0.25">
      <c r="A20" s="81">
        <v>11</v>
      </c>
      <c r="B20" s="91">
        <v>68.3</v>
      </c>
      <c r="C20" s="92">
        <v>66.88</v>
      </c>
      <c r="D20" s="92">
        <v>62.92</v>
      </c>
      <c r="E20" s="92">
        <v>49.18</v>
      </c>
      <c r="F20" s="92">
        <v>37.799999999999997</v>
      </c>
      <c r="G20" s="92">
        <v>44.43</v>
      </c>
      <c r="H20" s="92"/>
      <c r="I20" s="92"/>
      <c r="J20" s="108"/>
      <c r="K20" s="75"/>
      <c r="L20" s="75"/>
      <c r="M20" s="75"/>
      <c r="N20" s="75"/>
      <c r="O20" s="75"/>
      <c r="P20" s="75"/>
      <c r="Q20" s="75"/>
      <c r="R20" s="75"/>
    </row>
    <row r="21" spans="1:18" ht="15" x14ac:dyDescent="0.25">
      <c r="A21" s="81">
        <v>12</v>
      </c>
      <c r="B21" s="91">
        <v>7.0570000000000004</v>
      </c>
      <c r="C21" s="92">
        <v>6.8760000000000003</v>
      </c>
      <c r="D21" s="92">
        <v>7.7279999999999998</v>
      </c>
      <c r="E21" s="92">
        <v>6.9</v>
      </c>
      <c r="F21" s="92">
        <v>7.86</v>
      </c>
      <c r="G21" s="92">
        <v>6.5876999999999999</v>
      </c>
      <c r="H21" s="92"/>
      <c r="I21" s="92"/>
      <c r="J21" s="108"/>
      <c r="K21" s="75"/>
      <c r="L21" s="75"/>
      <c r="M21" s="75"/>
      <c r="N21" s="75"/>
      <c r="O21" s="75"/>
      <c r="P21" s="75"/>
      <c r="Q21" s="75"/>
      <c r="R21" s="75"/>
    </row>
    <row r="22" spans="1:18" ht="15" x14ac:dyDescent="0.25">
      <c r="A22" s="81">
        <v>13</v>
      </c>
      <c r="B22" s="91" t="s">
        <v>130</v>
      </c>
      <c r="C22" s="92"/>
      <c r="D22" s="92" t="s">
        <v>130</v>
      </c>
      <c r="E22" s="92"/>
      <c r="F22" s="92"/>
      <c r="G22" s="92"/>
      <c r="H22" s="92"/>
      <c r="I22" s="92"/>
      <c r="J22" s="108"/>
      <c r="K22" s="75"/>
      <c r="L22" s="75"/>
      <c r="M22" s="75"/>
      <c r="N22" s="75"/>
      <c r="O22" s="75"/>
      <c r="P22" s="75"/>
      <c r="Q22" s="75"/>
      <c r="R22" s="75"/>
    </row>
    <row r="23" spans="1:18" ht="15" x14ac:dyDescent="0.25">
      <c r="A23" s="81">
        <v>14</v>
      </c>
      <c r="B23" s="91" t="s">
        <v>130</v>
      </c>
      <c r="C23" s="92"/>
      <c r="D23" s="92" t="s">
        <v>130</v>
      </c>
      <c r="E23" s="92"/>
      <c r="F23" s="92"/>
      <c r="G23" s="92"/>
      <c r="H23" s="92"/>
      <c r="I23" s="92"/>
      <c r="J23" s="108"/>
      <c r="K23" s="75"/>
      <c r="L23" s="75"/>
      <c r="M23" s="75"/>
      <c r="N23" s="75"/>
      <c r="O23" s="75"/>
      <c r="P23" s="75"/>
      <c r="Q23" s="75"/>
      <c r="R23" s="75"/>
    </row>
    <row r="24" spans="1:18" ht="15" x14ac:dyDescent="0.25">
      <c r="A24" s="81">
        <v>15</v>
      </c>
      <c r="B24" s="91"/>
      <c r="C24" s="92"/>
      <c r="D24" s="92"/>
      <c r="E24" s="92"/>
      <c r="F24" s="92"/>
      <c r="G24" s="92"/>
      <c r="H24" s="92"/>
      <c r="I24" s="92"/>
      <c r="J24" s="108"/>
      <c r="K24" s="75"/>
      <c r="L24" s="75"/>
      <c r="M24" s="75"/>
      <c r="N24" s="75"/>
      <c r="O24" s="75"/>
      <c r="P24" s="75"/>
      <c r="Q24" s="75"/>
      <c r="R24" s="75"/>
    </row>
    <row r="25" spans="1:18" ht="15" x14ac:dyDescent="0.25">
      <c r="A25" s="81">
        <v>16</v>
      </c>
      <c r="B25" s="109"/>
      <c r="C25" s="110"/>
      <c r="D25" s="110"/>
      <c r="E25" s="110"/>
      <c r="F25" s="110"/>
      <c r="G25" s="111"/>
      <c r="H25" s="111"/>
      <c r="I25" s="111"/>
      <c r="J25" s="108"/>
      <c r="K25" s="75"/>
      <c r="L25" s="75"/>
      <c r="M25" s="75"/>
      <c r="N25" s="75"/>
      <c r="O25" s="75"/>
      <c r="P25" s="75"/>
      <c r="Q25" s="75"/>
      <c r="R25" s="75"/>
    </row>
    <row r="26" spans="1:18" ht="15" x14ac:dyDescent="0.25">
      <c r="A26" s="81">
        <v>17</v>
      </c>
      <c r="B26" s="109"/>
      <c r="C26" s="110"/>
      <c r="D26" s="110"/>
      <c r="E26" s="110"/>
      <c r="F26" s="110"/>
      <c r="G26" s="111"/>
      <c r="H26" s="111"/>
      <c r="I26" s="111"/>
      <c r="J26" s="108"/>
      <c r="K26" s="75"/>
      <c r="L26" s="75"/>
      <c r="M26" s="75"/>
      <c r="N26" s="75"/>
      <c r="O26" s="75"/>
      <c r="P26" s="75"/>
      <c r="Q26" s="75"/>
      <c r="R26" s="75"/>
    </row>
    <row r="27" spans="1:18" ht="15" x14ac:dyDescent="0.25">
      <c r="A27" s="81">
        <v>18</v>
      </c>
      <c r="B27" s="109"/>
      <c r="C27" s="110"/>
      <c r="D27" s="110"/>
      <c r="E27" s="110"/>
      <c r="F27" s="110"/>
      <c r="G27" s="111"/>
      <c r="H27" s="111"/>
      <c r="I27" s="111"/>
      <c r="J27" s="108"/>
      <c r="K27" s="75"/>
      <c r="L27" s="75"/>
      <c r="M27" s="75"/>
      <c r="N27" s="75"/>
      <c r="O27" s="75"/>
      <c r="P27" s="75"/>
      <c r="Q27" s="75"/>
      <c r="R27" s="75"/>
    </row>
    <row r="28" spans="1:18" ht="15" x14ac:dyDescent="0.25">
      <c r="A28" s="81">
        <v>19</v>
      </c>
      <c r="B28" s="109"/>
      <c r="C28" s="110"/>
      <c r="D28" s="110"/>
      <c r="E28" s="110"/>
      <c r="F28" s="110"/>
      <c r="G28" s="111"/>
      <c r="H28" s="111"/>
      <c r="I28" s="111"/>
      <c r="J28" s="108"/>
      <c r="K28" s="75"/>
      <c r="L28" s="75"/>
      <c r="M28" s="75"/>
      <c r="N28" s="75"/>
      <c r="O28" s="75"/>
      <c r="P28" s="75"/>
      <c r="Q28" s="75"/>
      <c r="R28" s="75"/>
    </row>
    <row r="29" spans="1:18" ht="15" x14ac:dyDescent="0.25">
      <c r="A29" s="81">
        <v>20</v>
      </c>
      <c r="B29" s="109"/>
      <c r="C29" s="110"/>
      <c r="D29" s="110"/>
      <c r="E29" s="110"/>
      <c r="F29" s="110"/>
      <c r="G29" s="111"/>
      <c r="H29" s="111"/>
      <c r="I29" s="111"/>
      <c r="J29" s="108"/>
      <c r="K29" s="75"/>
      <c r="L29" s="75"/>
      <c r="M29" s="75"/>
      <c r="N29" s="75"/>
      <c r="O29" s="75"/>
      <c r="P29" s="75"/>
      <c r="Q29" s="75"/>
      <c r="R29" s="75"/>
    </row>
    <row r="30" spans="1:18" ht="15" x14ac:dyDescent="0.25">
      <c r="A30" s="81">
        <v>21</v>
      </c>
      <c r="B30" s="109"/>
      <c r="C30" s="110"/>
      <c r="D30" s="110"/>
      <c r="E30" s="110"/>
      <c r="F30" s="110"/>
      <c r="G30" s="111"/>
      <c r="H30" s="111"/>
      <c r="I30" s="111"/>
      <c r="J30" s="108"/>
      <c r="K30" s="75"/>
      <c r="L30" s="75"/>
      <c r="M30" s="75"/>
      <c r="N30" s="75"/>
      <c r="O30" s="75"/>
      <c r="P30" s="75"/>
      <c r="Q30" s="75"/>
      <c r="R30" s="75"/>
    </row>
    <row r="31" spans="1:18" ht="15" x14ac:dyDescent="0.25">
      <c r="A31" s="81">
        <v>22</v>
      </c>
      <c r="B31" s="109"/>
      <c r="C31" s="110"/>
      <c r="D31" s="110"/>
      <c r="E31" s="110"/>
      <c r="F31" s="110"/>
      <c r="G31" s="111"/>
      <c r="H31" s="111"/>
      <c r="I31" s="111"/>
      <c r="J31" s="108"/>
      <c r="K31" s="82"/>
      <c r="L31" s="82"/>
      <c r="M31" s="82"/>
      <c r="N31" s="82"/>
      <c r="O31" s="82"/>
      <c r="P31" s="82"/>
      <c r="Q31" s="82"/>
      <c r="R31" s="82"/>
    </row>
    <row r="32" spans="1:18" ht="15" x14ac:dyDescent="0.25">
      <c r="A32" s="81">
        <v>23</v>
      </c>
      <c r="B32" s="109"/>
      <c r="C32" s="110"/>
      <c r="D32" s="110"/>
      <c r="E32" s="110"/>
      <c r="F32" s="110"/>
      <c r="G32" s="111"/>
      <c r="H32" s="111"/>
      <c r="I32" s="111"/>
      <c r="J32" s="108"/>
      <c r="K32" s="82"/>
      <c r="L32" s="82"/>
      <c r="M32" s="82"/>
      <c r="N32" s="82"/>
      <c r="O32" s="82"/>
      <c r="P32" s="82"/>
      <c r="Q32" s="82"/>
      <c r="R32" s="82"/>
    </row>
    <row r="33" spans="1:18" ht="15" x14ac:dyDescent="0.25">
      <c r="A33" s="81">
        <v>24</v>
      </c>
      <c r="B33" s="109"/>
      <c r="C33" s="110"/>
      <c r="D33" s="110"/>
      <c r="E33" s="110"/>
      <c r="F33" s="110"/>
      <c r="G33" s="111"/>
      <c r="H33" s="111"/>
      <c r="I33" s="111"/>
      <c r="J33" s="108"/>
      <c r="K33" s="82"/>
      <c r="L33" s="82"/>
      <c r="M33" s="82"/>
      <c r="N33" s="82"/>
      <c r="O33" s="82"/>
      <c r="P33" s="82"/>
      <c r="Q33" s="82"/>
      <c r="R33" s="82"/>
    </row>
    <row r="34" spans="1:18" ht="15" x14ac:dyDescent="0.25">
      <c r="A34" s="81">
        <v>25</v>
      </c>
      <c r="B34" s="112"/>
      <c r="C34" s="113"/>
      <c r="D34" s="113"/>
      <c r="E34" s="113"/>
      <c r="F34" s="113"/>
      <c r="G34" s="111"/>
      <c r="H34" s="111"/>
      <c r="I34" s="111"/>
      <c r="J34" s="114"/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81">
        <v>26</v>
      </c>
      <c r="B35" s="112"/>
      <c r="C35" s="113"/>
      <c r="D35" s="113"/>
      <c r="E35" s="113"/>
      <c r="F35" s="113"/>
      <c r="G35" s="111"/>
      <c r="H35" s="111"/>
      <c r="I35" s="111"/>
      <c r="J35" s="114"/>
      <c r="K35" s="82"/>
      <c r="L35" s="82"/>
      <c r="M35" s="82"/>
      <c r="N35" s="82"/>
      <c r="O35" s="82"/>
      <c r="P35" s="82"/>
      <c r="Q35" s="82"/>
      <c r="R35" s="82"/>
    </row>
    <row r="36" spans="1:18" ht="15" x14ac:dyDescent="0.25">
      <c r="A36" s="81">
        <v>27</v>
      </c>
      <c r="B36" s="112"/>
      <c r="C36" s="113"/>
      <c r="D36" s="113"/>
      <c r="E36" s="113"/>
      <c r="F36" s="113"/>
      <c r="G36" s="111"/>
      <c r="H36" s="111"/>
      <c r="I36" s="111"/>
      <c r="J36" s="114"/>
      <c r="K36" s="82"/>
      <c r="L36" s="82"/>
      <c r="M36" s="82"/>
      <c r="N36" s="82"/>
      <c r="O36" s="82"/>
      <c r="P36" s="82"/>
      <c r="Q36" s="82"/>
      <c r="R36" s="82"/>
    </row>
    <row r="37" spans="1:18" ht="15" x14ac:dyDescent="0.25">
      <c r="A37" s="81">
        <v>28</v>
      </c>
      <c r="B37" s="112"/>
      <c r="C37" s="113"/>
      <c r="D37" s="113"/>
      <c r="E37" s="113"/>
      <c r="F37" s="113"/>
      <c r="G37" s="111"/>
      <c r="H37" s="111"/>
      <c r="I37" s="111"/>
      <c r="J37" s="114"/>
      <c r="K37" s="82"/>
      <c r="L37" s="82"/>
      <c r="M37" s="82"/>
      <c r="N37" s="82"/>
      <c r="O37" s="82"/>
      <c r="P37" s="82"/>
      <c r="Q37" s="82"/>
      <c r="R37" s="82"/>
    </row>
    <row r="38" spans="1:18" ht="15" x14ac:dyDescent="0.25">
      <c r="A38" s="81">
        <v>29</v>
      </c>
      <c r="B38" s="112"/>
      <c r="C38" s="113"/>
      <c r="D38" s="113"/>
      <c r="E38" s="113"/>
      <c r="F38" s="113"/>
      <c r="G38" s="111"/>
      <c r="H38" s="111"/>
      <c r="I38" s="111"/>
      <c r="J38" s="114"/>
      <c r="K38" s="82"/>
      <c r="L38" s="82"/>
      <c r="M38" s="82"/>
      <c r="N38" s="82"/>
      <c r="O38" s="82"/>
      <c r="P38" s="82"/>
      <c r="Q38" s="82"/>
      <c r="R38" s="82"/>
    </row>
    <row r="39" spans="1:18" ht="15" customHeight="1" x14ac:dyDescent="0.25">
      <c r="A39" s="81">
        <v>30</v>
      </c>
      <c r="B39" s="112"/>
      <c r="C39" s="113"/>
      <c r="D39" s="113"/>
      <c r="E39" s="113"/>
      <c r="F39" s="113"/>
      <c r="G39" s="111"/>
      <c r="H39" s="111"/>
      <c r="I39" s="111"/>
      <c r="J39" s="114"/>
      <c r="K39" s="83"/>
      <c r="L39" s="84"/>
      <c r="M39" s="84"/>
      <c r="N39" s="84"/>
      <c r="O39" s="84"/>
      <c r="P39" s="84"/>
      <c r="Q39" s="84"/>
      <c r="R39" s="84"/>
    </row>
    <row r="40" spans="1:18" ht="15" x14ac:dyDescent="0.25">
      <c r="A40" s="81">
        <v>31</v>
      </c>
      <c r="B40" s="112"/>
      <c r="C40" s="113"/>
      <c r="D40" s="113"/>
      <c r="E40" s="113"/>
      <c r="F40" s="113"/>
      <c r="G40" s="111"/>
      <c r="H40" s="111"/>
      <c r="I40" s="111"/>
      <c r="J40" s="114"/>
      <c r="K40" s="85"/>
      <c r="L40" s="84"/>
      <c r="M40" s="84"/>
      <c r="N40" s="84"/>
      <c r="O40" s="84"/>
      <c r="P40" s="84"/>
      <c r="Q40" s="84"/>
      <c r="R40" s="84"/>
    </row>
    <row r="41" spans="1:18" ht="15" x14ac:dyDescent="0.25">
      <c r="A41" s="81">
        <v>32</v>
      </c>
      <c r="B41" s="112"/>
      <c r="C41" s="113"/>
      <c r="D41" s="113"/>
      <c r="E41" s="113"/>
      <c r="F41" s="113"/>
      <c r="G41" s="111"/>
      <c r="H41" s="111"/>
      <c r="I41" s="111"/>
      <c r="J41" s="114"/>
      <c r="K41" s="85"/>
      <c r="L41" s="84"/>
      <c r="M41" s="84"/>
      <c r="N41" s="84"/>
      <c r="O41" s="84"/>
      <c r="P41" s="84"/>
      <c r="Q41" s="84"/>
      <c r="R41" s="84"/>
    </row>
    <row r="42" spans="1:18" ht="15" x14ac:dyDescent="0.25">
      <c r="A42" s="81">
        <v>33</v>
      </c>
      <c r="B42" s="112"/>
      <c r="C42" s="113"/>
      <c r="D42" s="113"/>
      <c r="E42" s="113"/>
      <c r="F42" s="113"/>
      <c r="G42" s="111"/>
      <c r="H42" s="111"/>
      <c r="I42" s="111"/>
      <c r="J42" s="114"/>
      <c r="K42" s="157" t="s">
        <v>30</v>
      </c>
      <c r="L42" s="158"/>
      <c r="M42" s="158"/>
      <c r="N42" s="158"/>
      <c r="O42" s="158"/>
      <c r="P42" s="158"/>
      <c r="Q42" s="158"/>
      <c r="R42" s="158"/>
    </row>
    <row r="43" spans="1:18" ht="15" x14ac:dyDescent="0.25">
      <c r="A43" s="81">
        <v>34</v>
      </c>
      <c r="B43" s="112"/>
      <c r="C43" s="113"/>
      <c r="D43" s="113"/>
      <c r="E43" s="113"/>
      <c r="F43" s="113"/>
      <c r="G43" s="111"/>
      <c r="H43" s="111"/>
      <c r="I43" s="111"/>
      <c r="J43" s="114"/>
      <c r="K43" s="86"/>
      <c r="L43" s="87"/>
      <c r="M43" s="87"/>
      <c r="N43" s="87"/>
      <c r="O43" s="87"/>
      <c r="P43" s="87"/>
      <c r="Q43" s="87"/>
      <c r="R43" s="87"/>
    </row>
    <row r="44" spans="1:18" ht="15" x14ac:dyDescent="0.25">
      <c r="A44" s="81">
        <v>35</v>
      </c>
      <c r="B44" s="112"/>
      <c r="C44" s="113"/>
      <c r="D44" s="113"/>
      <c r="E44" s="113"/>
      <c r="F44" s="113"/>
      <c r="G44" s="111"/>
      <c r="H44" s="111"/>
      <c r="I44" s="111"/>
      <c r="J44" s="114"/>
      <c r="K44" s="86"/>
      <c r="L44" s="87"/>
      <c r="M44" s="87"/>
      <c r="N44" s="87"/>
      <c r="O44" s="87"/>
      <c r="P44" s="87"/>
      <c r="Q44" s="87"/>
      <c r="R44" s="87"/>
    </row>
    <row r="45" spans="1:18" ht="15" x14ac:dyDescent="0.25">
      <c r="A45" s="81">
        <v>36</v>
      </c>
      <c r="B45" s="112"/>
      <c r="C45" s="113"/>
      <c r="D45" s="113"/>
      <c r="E45" s="113"/>
      <c r="F45" s="113"/>
      <c r="G45" s="111"/>
      <c r="H45" s="111"/>
      <c r="I45" s="111"/>
      <c r="J45" s="114"/>
      <c r="K45" s="86"/>
      <c r="L45" s="87"/>
      <c r="M45" s="87"/>
      <c r="N45" s="87"/>
      <c r="O45" s="87"/>
      <c r="P45" s="87"/>
      <c r="Q45" s="87"/>
      <c r="R45" s="87"/>
    </row>
    <row r="46" spans="1:18" ht="15" x14ac:dyDescent="0.25">
      <c r="A46" s="81">
        <v>37</v>
      </c>
      <c r="B46" s="115"/>
      <c r="C46" s="111"/>
      <c r="D46" s="111"/>
      <c r="E46" s="116"/>
      <c r="F46" s="111"/>
      <c r="G46" s="111"/>
      <c r="H46" s="111"/>
      <c r="I46" s="111"/>
      <c r="J46" s="108"/>
      <c r="K46" s="86"/>
      <c r="L46" s="87"/>
      <c r="M46" s="87"/>
      <c r="N46" s="87"/>
      <c r="O46" s="87"/>
      <c r="P46" s="87"/>
      <c r="Q46" s="87"/>
      <c r="R46" s="87"/>
    </row>
    <row r="47" spans="1:18" ht="15" x14ac:dyDescent="0.25">
      <c r="A47" s="81">
        <v>38</v>
      </c>
      <c r="B47" s="115"/>
      <c r="C47" s="111"/>
      <c r="D47" s="111"/>
      <c r="E47" s="116"/>
      <c r="F47" s="111"/>
      <c r="G47" s="111"/>
      <c r="H47" s="111"/>
      <c r="I47" s="111"/>
      <c r="J47" s="108"/>
      <c r="K47" s="82"/>
      <c r="L47" s="82"/>
      <c r="M47" s="82"/>
      <c r="N47" s="82"/>
      <c r="O47" s="82"/>
      <c r="P47" s="82"/>
      <c r="Q47" s="82"/>
      <c r="R47" s="82"/>
    </row>
    <row r="48" spans="1:18" ht="15" x14ac:dyDescent="0.25">
      <c r="A48" s="81">
        <v>39</v>
      </c>
      <c r="B48" s="115"/>
      <c r="C48" s="111"/>
      <c r="D48" s="111"/>
      <c r="E48" s="116"/>
      <c r="F48" s="111"/>
      <c r="G48" s="111"/>
      <c r="H48" s="111"/>
      <c r="I48" s="111"/>
      <c r="J48" s="114"/>
      <c r="K48" s="82"/>
      <c r="L48" s="82"/>
      <c r="M48" s="82"/>
      <c r="N48" s="82"/>
      <c r="O48" s="82"/>
      <c r="P48" s="82"/>
      <c r="Q48" s="82"/>
      <c r="R48" s="82"/>
    </row>
    <row r="49" spans="1:29" ht="15" x14ac:dyDescent="0.25">
      <c r="A49" s="81">
        <v>40</v>
      </c>
      <c r="B49" s="115"/>
      <c r="C49" s="111"/>
      <c r="D49" s="111"/>
      <c r="E49" s="116"/>
      <c r="F49" s="111"/>
      <c r="G49" s="111"/>
      <c r="H49" s="111"/>
      <c r="I49" s="111"/>
      <c r="J49" s="114"/>
      <c r="K49" s="82"/>
      <c r="L49" s="82"/>
      <c r="M49" s="82"/>
      <c r="N49" s="82"/>
      <c r="O49" s="82"/>
      <c r="P49" s="82"/>
      <c r="Q49" s="82"/>
      <c r="R49" s="82"/>
    </row>
    <row r="50" spans="1:29" ht="15" x14ac:dyDescent="0.25">
      <c r="A50" s="81">
        <v>41</v>
      </c>
      <c r="B50" s="115"/>
      <c r="C50" s="111"/>
      <c r="D50" s="111"/>
      <c r="E50" s="116"/>
      <c r="F50" s="111"/>
      <c r="G50" s="111"/>
      <c r="H50" s="111"/>
      <c r="I50" s="111"/>
      <c r="J50" s="114"/>
      <c r="K50" s="82"/>
      <c r="L50" s="82"/>
      <c r="M50" s="82"/>
      <c r="N50" s="82"/>
      <c r="O50" s="82"/>
      <c r="P50" s="82"/>
      <c r="Q50" s="82"/>
      <c r="R50" s="82"/>
    </row>
    <row r="51" spans="1:29" ht="15" x14ac:dyDescent="0.25">
      <c r="A51" s="81">
        <v>42</v>
      </c>
      <c r="B51" s="115"/>
      <c r="C51" s="111"/>
      <c r="D51" s="111"/>
      <c r="E51" s="116"/>
      <c r="F51" s="111"/>
      <c r="G51" s="111"/>
      <c r="H51" s="111"/>
      <c r="I51" s="111"/>
      <c r="J51" s="114"/>
      <c r="K51" s="82"/>
      <c r="L51" s="82"/>
      <c r="M51" s="82"/>
      <c r="N51" s="82"/>
      <c r="O51" s="82"/>
      <c r="P51" s="82"/>
      <c r="Q51" s="82"/>
      <c r="R51" s="82"/>
    </row>
    <row r="52" spans="1:29" ht="15" x14ac:dyDescent="0.25">
      <c r="A52" s="81">
        <v>43</v>
      </c>
      <c r="B52" s="115"/>
      <c r="C52" s="111"/>
      <c r="D52" s="111"/>
      <c r="E52" s="116"/>
      <c r="F52" s="111"/>
      <c r="G52" s="111"/>
      <c r="H52" s="111"/>
      <c r="I52" s="111"/>
      <c r="J52" s="114"/>
      <c r="K52" s="82"/>
      <c r="L52" s="82"/>
      <c r="M52" s="82"/>
      <c r="N52" s="82"/>
      <c r="O52" s="82"/>
      <c r="P52" s="82"/>
      <c r="Q52" s="82"/>
      <c r="R52" s="82"/>
    </row>
    <row r="53" spans="1:29" ht="15" x14ac:dyDescent="0.25">
      <c r="A53" s="81">
        <v>44</v>
      </c>
      <c r="B53" s="115"/>
      <c r="C53" s="111"/>
      <c r="D53" s="111"/>
      <c r="E53" s="116"/>
      <c r="F53" s="111"/>
      <c r="G53" s="111"/>
      <c r="H53" s="111"/>
      <c r="I53" s="111"/>
      <c r="J53" s="114"/>
      <c r="K53" s="82"/>
      <c r="L53" s="82"/>
      <c r="M53" s="82"/>
      <c r="N53" s="82"/>
      <c r="O53" s="82"/>
      <c r="P53" s="82"/>
      <c r="Q53" s="82"/>
      <c r="R53" s="82"/>
    </row>
    <row r="54" spans="1:29" ht="15" x14ac:dyDescent="0.25">
      <c r="A54" s="81">
        <v>45</v>
      </c>
      <c r="B54" s="115"/>
      <c r="C54" s="111"/>
      <c r="D54" s="111"/>
      <c r="E54" s="116"/>
      <c r="F54" s="111"/>
      <c r="G54" s="111"/>
      <c r="H54" s="111"/>
      <c r="I54" s="111"/>
      <c r="J54" s="114"/>
      <c r="K54" s="82"/>
      <c r="L54" s="82"/>
      <c r="M54" s="82"/>
      <c r="N54" s="82"/>
      <c r="O54" s="82"/>
      <c r="P54" s="82"/>
      <c r="Q54" s="82"/>
      <c r="R54" s="82"/>
    </row>
    <row r="55" spans="1:29" ht="15" x14ac:dyDescent="0.25">
      <c r="A55" s="81">
        <v>46</v>
      </c>
      <c r="B55" s="115"/>
      <c r="C55" s="111"/>
      <c r="D55" s="111"/>
      <c r="E55" s="116"/>
      <c r="F55" s="111"/>
      <c r="G55" s="111"/>
      <c r="H55" s="111"/>
      <c r="I55" s="111"/>
      <c r="J55" s="114"/>
      <c r="K55" s="82"/>
      <c r="L55" s="82"/>
      <c r="M55" s="82"/>
      <c r="N55" s="82"/>
      <c r="O55" s="82"/>
      <c r="P55" s="82"/>
      <c r="Q55" s="82"/>
      <c r="R55" s="82"/>
    </row>
    <row r="56" spans="1:29" ht="15" x14ac:dyDescent="0.25">
      <c r="A56" s="81">
        <v>47</v>
      </c>
      <c r="B56" s="115"/>
      <c r="C56" s="111"/>
      <c r="D56" s="111"/>
      <c r="E56" s="116"/>
      <c r="F56" s="111"/>
      <c r="G56" s="111"/>
      <c r="H56" s="111"/>
      <c r="I56" s="111"/>
      <c r="J56" s="114"/>
      <c r="K56" s="82"/>
      <c r="L56" s="82"/>
      <c r="M56" s="82"/>
      <c r="N56" s="82"/>
      <c r="O56" s="82"/>
      <c r="P56" s="82"/>
      <c r="Q56" s="82"/>
      <c r="R56" s="82"/>
    </row>
    <row r="57" spans="1:29" ht="15" x14ac:dyDescent="0.25">
      <c r="A57" s="81">
        <v>48</v>
      </c>
      <c r="B57" s="115"/>
      <c r="C57" s="111"/>
      <c r="D57" s="111"/>
      <c r="E57" s="116"/>
      <c r="F57" s="111"/>
      <c r="G57" s="111"/>
      <c r="H57" s="111"/>
      <c r="I57" s="111"/>
      <c r="J57" s="114"/>
      <c r="K57" s="82"/>
      <c r="L57" s="82"/>
      <c r="M57" s="82"/>
      <c r="N57" s="82"/>
      <c r="O57" s="82"/>
      <c r="P57" s="82"/>
      <c r="Q57" s="82"/>
      <c r="R57" s="82"/>
    </row>
    <row r="58" spans="1:29" ht="15" x14ac:dyDescent="0.25">
      <c r="A58" s="81">
        <v>49</v>
      </c>
      <c r="B58" s="115"/>
      <c r="C58" s="111"/>
      <c r="D58" s="111"/>
      <c r="E58" s="116"/>
      <c r="F58" s="111"/>
      <c r="G58" s="111"/>
      <c r="H58" s="111"/>
      <c r="I58" s="111"/>
      <c r="J58" s="114"/>
      <c r="K58" s="82"/>
      <c r="L58" s="82"/>
      <c r="M58" s="82"/>
      <c r="N58" s="82"/>
      <c r="O58" s="82"/>
      <c r="P58" s="82"/>
      <c r="Q58" s="82"/>
      <c r="R58" s="82"/>
    </row>
    <row r="59" spans="1:29" ht="15.75" thickBot="1" x14ac:dyDescent="0.3">
      <c r="A59" s="88">
        <v>50</v>
      </c>
      <c r="B59" s="117"/>
      <c r="C59" s="118"/>
      <c r="D59" s="118"/>
      <c r="E59" s="119"/>
      <c r="F59" s="118"/>
      <c r="G59" s="118"/>
      <c r="H59" s="118"/>
      <c r="I59" s="118"/>
      <c r="J59" s="120"/>
      <c r="K59" s="82"/>
      <c r="L59" s="82"/>
      <c r="M59" s="82"/>
      <c r="N59" s="82"/>
      <c r="O59" s="82"/>
      <c r="P59" s="82"/>
      <c r="Q59" s="82"/>
      <c r="R59" s="82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5" t="s">
        <v>26</v>
      </c>
      <c r="C63" s="166"/>
      <c r="D63" s="166"/>
      <c r="E63" s="166"/>
      <c r="F63" s="166"/>
      <c r="G63" s="166"/>
      <c r="H63" s="166"/>
      <c r="I63" s="166"/>
      <c r="J63" s="166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 t="str">
        <f t="shared" ref="B66:B115" si="0">IF((B10&lt;&gt;0)*ISNUMBER(B10),100*(B10/B10),"")</f>
        <v/>
      </c>
      <c r="C66" s="19" t="str">
        <f t="shared" ref="C66:C115" si="1">IF((B10&lt;&gt;0)*ISNUMBER(C10),100*(C10/B10),"")</f>
        <v/>
      </c>
      <c r="D66" s="19" t="str">
        <f t="shared" ref="D66:D115" si="2">IF((B10&lt;&gt;0)*ISNUMBER(D10),100*(D10/B10),"")</f>
        <v/>
      </c>
      <c r="E66" s="19" t="str">
        <f t="shared" ref="E66:E115" si="3">IF((B10&lt;&gt;0)*ISNUMBER(E10),100*(E10/B10),"")</f>
        <v/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80.645161290322591</v>
      </c>
      <c r="D67" s="19">
        <f t="shared" si="2"/>
        <v>104.83870967741935</v>
      </c>
      <c r="E67" s="19">
        <f t="shared" si="3"/>
        <v>75.806451612903231</v>
      </c>
      <c r="F67" s="19">
        <f t="shared" si="4"/>
        <v>67.741935483870961</v>
      </c>
      <c r="G67" s="19">
        <f t="shared" si="5"/>
        <v>48.387096774193544</v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111.65048543689321</v>
      </c>
      <c r="D68" s="19">
        <f t="shared" si="2"/>
        <v>108.73786407766993</v>
      </c>
      <c r="E68" s="19">
        <f t="shared" si="3"/>
        <v>96.116504854368941</v>
      </c>
      <c r="F68" s="19">
        <f t="shared" si="4"/>
        <v>101.94174757281553</v>
      </c>
      <c r="G68" s="19">
        <f t="shared" si="5"/>
        <v>96.116504854368941</v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110.14851485148513</v>
      </c>
      <c r="D69" s="19">
        <f t="shared" si="2"/>
        <v>94.444444444444457</v>
      </c>
      <c r="E69" s="19">
        <f t="shared" si="3"/>
        <v>11.509900990099009</v>
      </c>
      <c r="F69" s="19">
        <f t="shared" si="4"/>
        <v>12.059955995599561</v>
      </c>
      <c r="G69" s="19">
        <f t="shared" si="5"/>
        <v>11.977447744774478</v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106.08761821937168</v>
      </c>
      <c r="D70" s="19">
        <f t="shared" si="2"/>
        <v>99.902163278617252</v>
      </c>
      <c r="E70" s="19">
        <f t="shared" si="3"/>
        <v>23.111207739971739</v>
      </c>
      <c r="F70" s="19">
        <f t="shared" si="4"/>
        <v>52.570931623002501</v>
      </c>
      <c r="G70" s="19">
        <f t="shared" si="5"/>
        <v>59.919556473529731</v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 t="str">
        <f t="shared" si="0"/>
        <v/>
      </c>
      <c r="C71" s="19" t="str">
        <f t="shared" si="1"/>
        <v/>
      </c>
      <c r="D71" s="19" t="str">
        <f t="shared" si="2"/>
        <v/>
      </c>
      <c r="E71" s="19"/>
      <c r="F71" s="19"/>
      <c r="G71" s="19"/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70.510396975425323</v>
      </c>
      <c r="D72" s="19">
        <f t="shared" si="2"/>
        <v>94.376181474480148</v>
      </c>
      <c r="E72" s="19">
        <f t="shared" si="3"/>
        <v>103.49716446124764</v>
      </c>
      <c r="F72" s="19">
        <f t="shared" si="4"/>
        <v>79.914933837429118</v>
      </c>
      <c r="G72" s="19">
        <f t="shared" si="5"/>
        <v>68.667296786389414</v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 t="str">
        <f t="shared" si="0"/>
        <v/>
      </c>
      <c r="C73" s="19" t="str">
        <f t="shared" si="1"/>
        <v/>
      </c>
      <c r="D73" s="19"/>
      <c r="E73" s="19"/>
      <c r="F73" s="19"/>
      <c r="G73" s="19"/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148.5900962861073</v>
      </c>
      <c r="D74" s="19">
        <f t="shared" si="2"/>
        <v>147.04264099037138</v>
      </c>
      <c r="E74" s="19">
        <f t="shared" si="3"/>
        <v>114.2709766162311</v>
      </c>
      <c r="F74" s="19">
        <f t="shared" si="4"/>
        <v>115.30261348005504</v>
      </c>
      <c r="G74" s="19">
        <f t="shared" si="5"/>
        <v>135.07565337001378</v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82.479426599415973</v>
      </c>
      <c r="D75" s="19">
        <f t="shared" si="2"/>
        <v>75.444650915848158</v>
      </c>
      <c r="E75" s="19">
        <f t="shared" si="3"/>
        <v>66.657817892221928</v>
      </c>
      <c r="F75" s="19">
        <f t="shared" si="4"/>
        <v>44.066896734802228</v>
      </c>
      <c r="G75" s="19">
        <f t="shared" si="5"/>
        <v>38.651446774621718</v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si="1"/>
        <v>97.920937042459727</v>
      </c>
      <c r="D76" s="19">
        <f t="shared" si="2"/>
        <v>92.122986822840417</v>
      </c>
      <c r="E76" s="19">
        <f t="shared" si="3"/>
        <v>72.005856515373353</v>
      </c>
      <c r="F76" s="19">
        <f t="shared" si="4"/>
        <v>55.344070278184475</v>
      </c>
      <c r="G76" s="19">
        <f t="shared" si="5"/>
        <v>65.051244509516835</v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>
        <f t="shared" si="0"/>
        <v>100</v>
      </c>
      <c r="C77" s="19">
        <f t="shared" si="1"/>
        <v>97.435170752444378</v>
      </c>
      <c r="D77" s="19">
        <f t="shared" si="2"/>
        <v>109.50828964149071</v>
      </c>
      <c r="E77" s="19">
        <f t="shared" si="3"/>
        <v>97.775258608473862</v>
      </c>
      <c r="F77" s="19">
        <f t="shared" si="4"/>
        <v>111.37877284965283</v>
      </c>
      <c r="G77" s="19">
        <f t="shared" si="5"/>
        <v>93.349865381890311</v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4"/>
      <c r="L104" s="155"/>
      <c r="M104" s="155"/>
      <c r="N104" s="155"/>
      <c r="O104" s="155"/>
      <c r="P104" s="155"/>
      <c r="Q104" s="155"/>
      <c r="R104" s="155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6"/>
      <c r="L105" s="155"/>
      <c r="M105" s="155"/>
      <c r="N105" s="155"/>
      <c r="O105" s="155"/>
      <c r="P105" s="155"/>
      <c r="Q105" s="155"/>
      <c r="R105" s="155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6"/>
      <c r="L106" s="155"/>
      <c r="M106" s="155"/>
      <c r="N106" s="155"/>
      <c r="O106" s="155"/>
      <c r="P106" s="155"/>
      <c r="Q106" s="155"/>
      <c r="R106" s="155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6"/>
      <c r="L107" s="155"/>
      <c r="M107" s="155"/>
      <c r="N107" s="155"/>
      <c r="O107" s="155"/>
      <c r="P107" s="155"/>
      <c r="Q107" s="155"/>
      <c r="R107" s="155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6"/>
      <c r="L108" s="155"/>
      <c r="M108" s="155"/>
      <c r="N108" s="155"/>
      <c r="O108" s="155"/>
      <c r="P108" s="155"/>
      <c r="Q108" s="155"/>
      <c r="R108" s="155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100.60753416154725</v>
      </c>
      <c r="D116" s="20">
        <f t="shared" si="9"/>
        <v>102.93532570257575</v>
      </c>
      <c r="E116" s="20">
        <f t="shared" si="9"/>
        <v>73.416793254543435</v>
      </c>
      <c r="F116" s="20">
        <f t="shared" si="9"/>
        <v>71.146873095045805</v>
      </c>
      <c r="G116" s="20">
        <f t="shared" si="9"/>
        <v>68.577345852144319</v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4" t="s">
        <v>29</v>
      </c>
      <c r="L116" s="155"/>
      <c r="M116" s="155"/>
      <c r="N116" s="155"/>
      <c r="O116" s="155"/>
      <c r="P116" s="155"/>
      <c r="Q116" s="155"/>
      <c r="R116" s="15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9</v>
      </c>
      <c r="E117" s="20">
        <f t="shared" si="10"/>
        <v>9</v>
      </c>
      <c r="F117" s="20">
        <f t="shared" si="10"/>
        <v>9</v>
      </c>
      <c r="G117" s="20">
        <f t="shared" si="10"/>
        <v>9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6"/>
      <c r="L117" s="155"/>
      <c r="M117" s="155"/>
      <c r="N117" s="155"/>
      <c r="O117" s="155"/>
      <c r="P117" s="155"/>
      <c r="Q117" s="155"/>
      <c r="R117" s="15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22.90081507727254</v>
      </c>
      <c r="D118" s="20">
        <f t="shared" si="11"/>
        <v>19.535702572522311</v>
      </c>
      <c r="E118" s="20">
        <f t="shared" si="11"/>
        <v>35.529925718510306</v>
      </c>
      <c r="F118" s="20">
        <f t="shared" si="11"/>
        <v>34.322942437716421</v>
      </c>
      <c r="G118" s="20">
        <f t="shared" si="11"/>
        <v>36.035157768331779</v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6"/>
      <c r="L118" s="155"/>
      <c r="M118" s="155"/>
      <c r="N118" s="155"/>
      <c r="O118" s="155"/>
      <c r="P118" s="155"/>
      <c r="Q118" s="155"/>
      <c r="R118" s="15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7.6336050257575137</v>
      </c>
      <c r="D119" s="20">
        <f t="shared" si="12"/>
        <v>6.5119008575074373</v>
      </c>
      <c r="E119" s="20">
        <f t="shared" si="12"/>
        <v>11.843308572836769</v>
      </c>
      <c r="F119" s="20">
        <f t="shared" si="12"/>
        <v>11.440980812572141</v>
      </c>
      <c r="G119" s="20">
        <f t="shared" si="12"/>
        <v>12.011719256110593</v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6"/>
      <c r="L119" s="155"/>
      <c r="M119" s="155"/>
      <c r="N119" s="155"/>
      <c r="O119" s="155"/>
      <c r="P119" s="155"/>
      <c r="Q119" s="155"/>
      <c r="R119" s="155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1.8595480375308981</v>
      </c>
      <c r="E120" s="20">
        <f t="shared" si="13"/>
        <v>1.8595480375308981</v>
      </c>
      <c r="F120" s="20">
        <f t="shared" si="13"/>
        <v>1.8595480375308981</v>
      </c>
      <c r="G120" s="20">
        <f t="shared" si="13"/>
        <v>1.8595480375308981</v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6"/>
      <c r="L120" s="155"/>
      <c r="M120" s="155"/>
      <c r="N120" s="155"/>
      <c r="O120" s="155"/>
      <c r="P120" s="155"/>
      <c r="Q120" s="155"/>
      <c r="R120" s="155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14.195055244933386</v>
      </c>
      <c r="D121" s="20">
        <f t="shared" si="14"/>
        <v>12.109192460173729</v>
      </c>
      <c r="E121" s="20">
        <f t="shared" si="14"/>
        <v>22.023201214491475</v>
      </c>
      <c r="F121" s="20">
        <f t="shared" si="14"/>
        <v>21.275053417447186</v>
      </c>
      <c r="G121" s="20">
        <f t="shared" si="14"/>
        <v>22.336368970072552</v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70.510396975425323</v>
      </c>
      <c r="D122" s="20">
        <f t="shared" si="15"/>
        <v>75.444650915848158</v>
      </c>
      <c r="E122" s="20">
        <f t="shared" si="15"/>
        <v>11.509900990099009</v>
      </c>
      <c r="F122" s="20">
        <f t="shared" si="15"/>
        <v>12.059955995599561</v>
      </c>
      <c r="G122" s="20">
        <f t="shared" si="15"/>
        <v>11.977447744774478</v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148.5900962861073</v>
      </c>
      <c r="D123" s="20">
        <f t="shared" si="16"/>
        <v>147.04264099037138</v>
      </c>
      <c r="E123" s="20">
        <f t="shared" si="16"/>
        <v>114.2709766162311</v>
      </c>
      <c r="F123" s="20">
        <f t="shared" si="16"/>
        <v>115.30261348005504</v>
      </c>
      <c r="G123" s="20">
        <f t="shared" si="16"/>
        <v>135.07565337001378</v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80</v>
      </c>
      <c r="C124" s="32">
        <f>100-B5</f>
        <v>80</v>
      </c>
      <c r="D124" s="32">
        <f>100-B5</f>
        <v>80</v>
      </c>
      <c r="E124" s="32">
        <f>100-B5</f>
        <v>80</v>
      </c>
      <c r="F124" s="32">
        <f>100-B5</f>
        <v>80</v>
      </c>
      <c r="G124" s="32">
        <f>100-B5</f>
        <v>80</v>
      </c>
      <c r="H124" s="32">
        <f>100-B5</f>
        <v>80</v>
      </c>
      <c r="I124" s="32">
        <f>100-B5</f>
        <v>80</v>
      </c>
      <c r="J124" s="32">
        <f>100-B5</f>
        <v>80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120</v>
      </c>
      <c r="C125" s="18">
        <f>100+B5</f>
        <v>120</v>
      </c>
      <c r="D125" s="18">
        <f>100+B5</f>
        <v>120</v>
      </c>
      <c r="E125" s="18">
        <f>100+B5</f>
        <v>120</v>
      </c>
      <c r="F125" s="18">
        <f>100+B5</f>
        <v>120</v>
      </c>
      <c r="G125" s="18">
        <f>100+B5</f>
        <v>120</v>
      </c>
      <c r="H125" s="18">
        <f>100+B5</f>
        <v>120</v>
      </c>
      <c r="I125" s="18">
        <f>100+B5</f>
        <v>120</v>
      </c>
      <c r="J125" s="18">
        <f>100+B5</f>
        <v>120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70</v>
      </c>
      <c r="C126" s="18">
        <f>100-E5</f>
        <v>70</v>
      </c>
      <c r="D126" s="18">
        <f>100-E5</f>
        <v>70</v>
      </c>
      <c r="E126" s="18">
        <f>100-E5</f>
        <v>70</v>
      </c>
      <c r="F126" s="18">
        <f>100-E5</f>
        <v>70</v>
      </c>
      <c r="G126" s="18">
        <f>100-E5</f>
        <v>70</v>
      </c>
      <c r="H126" s="18">
        <f>100-E5</f>
        <v>70</v>
      </c>
      <c r="I126" s="18">
        <f>100-E5</f>
        <v>70</v>
      </c>
      <c r="J126" s="33">
        <f>100-E5</f>
        <v>70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130</v>
      </c>
      <c r="C127" s="35">
        <f>100+E5</f>
        <v>130</v>
      </c>
      <c r="D127" s="35">
        <f>100+E5</f>
        <v>130</v>
      </c>
      <c r="E127" s="35">
        <f>100+E5</f>
        <v>130</v>
      </c>
      <c r="F127" s="35">
        <f>100+E5</f>
        <v>130</v>
      </c>
      <c r="G127" s="35">
        <f>100+E5</f>
        <v>130</v>
      </c>
      <c r="H127" s="35">
        <f>100+E5</f>
        <v>130</v>
      </c>
      <c r="I127" s="35">
        <f>100+E5</f>
        <v>130</v>
      </c>
      <c r="J127" s="31">
        <f>100+E5</f>
        <v>130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3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E9827"/>
  <sheetViews>
    <sheetView zoomScale="70" zoomScaleNormal="70" workbookViewId="0">
      <selection activeCell="N2" sqref="N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  <c r="I1" s="94" t="s">
        <v>92</v>
      </c>
      <c r="J1" s="95"/>
      <c r="K1" s="97" t="s">
        <v>102</v>
      </c>
      <c r="L1" s="95"/>
      <c r="M1" s="95"/>
    </row>
    <row r="2" spans="1:1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  <c r="I2" s="94" t="s">
        <v>93</v>
      </c>
      <c r="J2" s="95"/>
      <c r="K2" s="96"/>
      <c r="L2" s="104"/>
      <c r="M2" s="104" t="s">
        <v>146</v>
      </c>
      <c r="N2" s="105"/>
      <c r="O2" s="105"/>
      <c r="P2" s="105"/>
    </row>
    <row r="3" spans="1:18" ht="23.25" x14ac:dyDescent="0.35">
      <c r="A3" s="9" t="s">
        <v>13</v>
      </c>
      <c r="B3" s="10"/>
      <c r="C3" s="159" t="s">
        <v>108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20</v>
      </c>
      <c r="C5" s="14" t="s">
        <v>25</v>
      </c>
      <c r="D5" s="13"/>
      <c r="E5" s="4">
        <v>30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5"/>
      <c r="B7" s="125" t="s">
        <v>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27</v>
      </c>
      <c r="J7" s="125" t="s">
        <v>28</v>
      </c>
      <c r="K7" s="75"/>
      <c r="L7" s="76"/>
      <c r="M7" s="76"/>
      <c r="N7" s="76"/>
      <c r="O7" s="76"/>
      <c r="P7" s="76"/>
      <c r="Q7" s="76"/>
      <c r="R7" s="76"/>
    </row>
    <row r="8" spans="1:18" ht="15.75" thickBot="1" x14ac:dyDescent="0.3">
      <c r="A8" s="77" t="s">
        <v>12</v>
      </c>
      <c r="B8" s="121">
        <v>0</v>
      </c>
      <c r="C8" s="122">
        <v>24</v>
      </c>
      <c r="D8" s="122">
        <v>72</v>
      </c>
      <c r="E8" s="122">
        <v>120</v>
      </c>
      <c r="F8" s="122">
        <v>144</v>
      </c>
      <c r="G8" s="122">
        <v>168</v>
      </c>
      <c r="H8" s="123"/>
      <c r="I8" s="122"/>
      <c r="J8" s="124"/>
      <c r="K8" s="78"/>
      <c r="L8" s="75"/>
      <c r="M8" s="75"/>
      <c r="N8" s="75"/>
      <c r="O8" s="75"/>
      <c r="P8" s="75"/>
      <c r="Q8" s="75"/>
      <c r="R8" s="75"/>
    </row>
    <row r="9" spans="1:18" ht="15.75" thickBot="1" x14ac:dyDescent="0.3">
      <c r="A9" s="79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78"/>
      <c r="L9" s="75"/>
      <c r="M9" s="75"/>
      <c r="N9" s="75"/>
      <c r="O9" s="75"/>
      <c r="P9" s="75"/>
      <c r="Q9" s="75"/>
      <c r="R9" s="75"/>
    </row>
    <row r="10" spans="1:18" ht="15" x14ac:dyDescent="0.25">
      <c r="A10" s="80">
        <v>1</v>
      </c>
      <c r="B10" s="89" t="s">
        <v>130</v>
      </c>
      <c r="C10" s="90" t="s">
        <v>130</v>
      </c>
      <c r="D10" s="90" t="s">
        <v>130</v>
      </c>
      <c r="E10" s="90" t="s">
        <v>130</v>
      </c>
      <c r="F10" s="90" t="s">
        <v>130</v>
      </c>
      <c r="G10" s="90" t="s">
        <v>130</v>
      </c>
      <c r="H10" s="90"/>
      <c r="I10" s="90"/>
      <c r="J10" s="107"/>
      <c r="K10" s="75"/>
      <c r="L10" s="75"/>
      <c r="M10" s="75"/>
      <c r="N10" s="75"/>
      <c r="O10" s="75"/>
      <c r="P10" s="75"/>
      <c r="Q10" s="75"/>
      <c r="R10" s="75"/>
    </row>
    <row r="11" spans="1:18" ht="15" x14ac:dyDescent="0.25">
      <c r="A11" s="81">
        <v>2</v>
      </c>
      <c r="B11" s="91">
        <v>0.62</v>
      </c>
      <c r="C11" s="92">
        <v>0.71</v>
      </c>
      <c r="D11" s="92">
        <v>0.62</v>
      </c>
      <c r="E11" s="92">
        <v>0.66</v>
      </c>
      <c r="F11" s="92">
        <v>0.59899999999999998</v>
      </c>
      <c r="G11" s="92">
        <v>0.44</v>
      </c>
      <c r="H11" s="92"/>
      <c r="I11" s="92"/>
      <c r="J11" s="108"/>
      <c r="K11" s="75"/>
      <c r="L11" s="75"/>
      <c r="M11" s="75"/>
      <c r="N11" s="75"/>
      <c r="O11" s="75"/>
      <c r="P11" s="75"/>
      <c r="Q11" s="75"/>
      <c r="R11" s="75"/>
    </row>
    <row r="12" spans="1:18" ht="15" x14ac:dyDescent="0.25">
      <c r="A12" s="81">
        <v>3</v>
      </c>
      <c r="B12" s="91">
        <v>1.03</v>
      </c>
      <c r="C12" s="92">
        <v>1.01</v>
      </c>
      <c r="D12" s="92">
        <v>1.01</v>
      </c>
      <c r="E12" s="92">
        <v>1.02</v>
      </c>
      <c r="F12" s="92">
        <v>1.03</v>
      </c>
      <c r="G12" s="92">
        <v>1.06</v>
      </c>
      <c r="H12" s="92"/>
      <c r="I12" s="92"/>
      <c r="J12" s="108"/>
      <c r="K12" s="75"/>
      <c r="L12" s="75"/>
      <c r="M12" s="75"/>
      <c r="N12" s="75"/>
      <c r="O12" s="75"/>
      <c r="P12" s="75"/>
      <c r="Q12" s="75"/>
      <c r="R12" s="75"/>
    </row>
    <row r="13" spans="1:18" ht="15" x14ac:dyDescent="0.25">
      <c r="A13" s="81">
        <v>4</v>
      </c>
      <c r="B13" s="91">
        <v>72.72</v>
      </c>
      <c r="C13" s="92">
        <v>99.85</v>
      </c>
      <c r="D13" s="92">
        <v>85.82</v>
      </c>
      <c r="E13" s="92">
        <v>81.3</v>
      </c>
      <c r="F13" s="92">
        <v>94.5</v>
      </c>
      <c r="G13" s="92">
        <v>98.7</v>
      </c>
      <c r="H13" s="92"/>
      <c r="I13" s="92"/>
      <c r="J13" s="108"/>
      <c r="K13" s="75"/>
      <c r="L13" s="75"/>
      <c r="M13" s="75"/>
      <c r="N13" s="75"/>
      <c r="O13" s="75"/>
      <c r="P13" s="75"/>
      <c r="Q13" s="75"/>
      <c r="R13" s="75"/>
    </row>
    <row r="14" spans="1:18" ht="15" x14ac:dyDescent="0.25">
      <c r="A14" s="81">
        <v>5</v>
      </c>
      <c r="B14" s="91">
        <v>91.99</v>
      </c>
      <c r="C14" s="92">
        <v>90.66</v>
      </c>
      <c r="D14" s="92" t="s">
        <v>131</v>
      </c>
      <c r="E14" s="92" t="s">
        <v>131</v>
      </c>
      <c r="F14" s="92">
        <v>99.26</v>
      </c>
      <c r="G14" s="92" t="s">
        <v>131</v>
      </c>
      <c r="H14" s="92"/>
      <c r="I14" s="92"/>
      <c r="J14" s="108"/>
      <c r="K14" s="75"/>
      <c r="L14" s="75"/>
      <c r="M14" s="75"/>
      <c r="N14" s="75"/>
      <c r="O14" s="75"/>
      <c r="P14" s="75"/>
      <c r="Q14" s="75"/>
      <c r="R14" s="75"/>
    </row>
    <row r="15" spans="1:18" ht="15" x14ac:dyDescent="0.25">
      <c r="A15" s="81">
        <v>6</v>
      </c>
      <c r="B15" s="91" t="s">
        <v>131</v>
      </c>
      <c r="C15" s="92" t="s">
        <v>131</v>
      </c>
      <c r="D15" s="92" t="s">
        <v>131</v>
      </c>
      <c r="E15" s="92" t="s">
        <v>131</v>
      </c>
      <c r="F15" s="92" t="s">
        <v>131</v>
      </c>
      <c r="G15" s="92" t="s">
        <v>131</v>
      </c>
      <c r="H15" s="92"/>
      <c r="I15" s="92"/>
      <c r="J15" s="108"/>
      <c r="K15" s="75"/>
      <c r="L15" s="75"/>
      <c r="M15" s="75"/>
      <c r="N15" s="75"/>
      <c r="O15" s="75"/>
      <c r="P15" s="75"/>
      <c r="Q15" s="75"/>
      <c r="R15" s="75"/>
    </row>
    <row r="16" spans="1:18" ht="15" x14ac:dyDescent="0.25">
      <c r="A16" s="81">
        <v>7</v>
      </c>
      <c r="B16" s="91">
        <v>21.16</v>
      </c>
      <c r="C16" s="92">
        <v>18.13</v>
      </c>
      <c r="D16" s="92">
        <v>14.89</v>
      </c>
      <c r="E16" s="92">
        <v>26.06</v>
      </c>
      <c r="F16" s="92">
        <v>22.13</v>
      </c>
      <c r="G16" s="92">
        <v>18.93</v>
      </c>
      <c r="H16" s="92"/>
      <c r="I16" s="92"/>
      <c r="J16" s="108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81">
        <v>8</v>
      </c>
      <c r="B17" s="91" t="s">
        <v>131</v>
      </c>
      <c r="C17" s="92" t="s">
        <v>131</v>
      </c>
      <c r="D17" s="92" t="s">
        <v>131</v>
      </c>
      <c r="E17" s="92" t="s">
        <v>131</v>
      </c>
      <c r="F17" s="92" t="s">
        <v>131</v>
      </c>
      <c r="G17" s="92" t="s">
        <v>131</v>
      </c>
      <c r="H17" s="92"/>
      <c r="I17" s="92"/>
      <c r="J17" s="108"/>
      <c r="K17" s="75"/>
      <c r="L17" s="75"/>
      <c r="M17" s="75"/>
      <c r="N17" s="75"/>
      <c r="O17" s="75"/>
      <c r="P17" s="75"/>
      <c r="Q17" s="75"/>
      <c r="R17" s="75"/>
    </row>
    <row r="18" spans="1:18" ht="15" x14ac:dyDescent="0.25">
      <c r="A18" s="81">
        <v>9</v>
      </c>
      <c r="B18" s="91">
        <v>29.08</v>
      </c>
      <c r="C18" s="92">
        <v>44.22</v>
      </c>
      <c r="D18" s="92">
        <v>37.76</v>
      </c>
      <c r="E18" s="92">
        <v>36.1</v>
      </c>
      <c r="F18" s="92">
        <v>44.43</v>
      </c>
      <c r="G18" s="92">
        <v>38.56</v>
      </c>
      <c r="H18" s="92"/>
      <c r="I18" s="92"/>
      <c r="J18" s="108"/>
      <c r="K18" s="75"/>
      <c r="L18" s="75"/>
      <c r="M18" s="75"/>
      <c r="N18" s="75"/>
      <c r="O18" s="75"/>
      <c r="P18" s="75"/>
      <c r="Q18" s="75"/>
      <c r="R18" s="75"/>
    </row>
    <row r="19" spans="1:18" ht="15" x14ac:dyDescent="0.25">
      <c r="A19" s="81">
        <v>10</v>
      </c>
      <c r="B19" s="91">
        <v>37.67</v>
      </c>
      <c r="C19" s="92">
        <v>35.15</v>
      </c>
      <c r="D19" s="92">
        <v>33.700000000000003</v>
      </c>
      <c r="E19" s="92">
        <v>41.03</v>
      </c>
      <c r="F19" s="92">
        <v>36.619999999999997</v>
      </c>
      <c r="G19" s="92">
        <v>31.03</v>
      </c>
      <c r="H19" s="92"/>
      <c r="I19" s="92"/>
      <c r="J19" s="108"/>
      <c r="K19" s="75"/>
      <c r="L19" s="75"/>
      <c r="M19" s="75"/>
      <c r="N19" s="75"/>
      <c r="O19" s="75"/>
      <c r="P19" s="75"/>
      <c r="Q19" s="75"/>
      <c r="R19" s="75"/>
    </row>
    <row r="20" spans="1:18" ht="15" x14ac:dyDescent="0.25">
      <c r="A20" s="81">
        <v>11</v>
      </c>
      <c r="B20" s="91">
        <v>68.3</v>
      </c>
      <c r="C20" s="92">
        <v>68.7</v>
      </c>
      <c r="D20" s="92">
        <v>70.319999999999993</v>
      </c>
      <c r="E20" s="92">
        <v>69.25</v>
      </c>
      <c r="F20" s="92">
        <v>69.62</v>
      </c>
      <c r="G20" s="92">
        <v>78.790000000000006</v>
      </c>
      <c r="H20" s="92"/>
      <c r="I20" s="92"/>
      <c r="J20" s="108"/>
      <c r="K20" s="75"/>
      <c r="L20" s="75"/>
      <c r="M20" s="75"/>
      <c r="N20" s="75"/>
      <c r="O20" s="75"/>
      <c r="P20" s="75"/>
      <c r="Q20" s="75"/>
      <c r="R20" s="75"/>
    </row>
    <row r="21" spans="1:18" ht="15" x14ac:dyDescent="0.25">
      <c r="A21" s="81">
        <v>12</v>
      </c>
      <c r="B21" s="91">
        <v>7.0570000000000004</v>
      </c>
      <c r="C21" s="92">
        <v>6.93</v>
      </c>
      <c r="D21" s="92">
        <v>7.923</v>
      </c>
      <c r="E21" s="92">
        <v>7.63767</v>
      </c>
      <c r="F21" s="92">
        <v>7.67387</v>
      </c>
      <c r="G21" s="92">
        <v>7.1322799999999997</v>
      </c>
      <c r="H21" s="92"/>
      <c r="I21" s="92"/>
      <c r="J21" s="108"/>
      <c r="K21" s="75"/>
      <c r="L21" s="75"/>
      <c r="M21" s="75"/>
      <c r="N21" s="75"/>
      <c r="O21" s="75"/>
      <c r="P21" s="75"/>
      <c r="Q21" s="75"/>
      <c r="R21" s="75"/>
    </row>
    <row r="22" spans="1:18" ht="15" x14ac:dyDescent="0.25">
      <c r="A22" s="81">
        <v>13</v>
      </c>
      <c r="B22" s="91" t="s">
        <v>130</v>
      </c>
      <c r="C22" s="92"/>
      <c r="D22" s="92"/>
      <c r="E22" s="92"/>
      <c r="F22" s="92"/>
      <c r="G22" s="92" t="s">
        <v>130</v>
      </c>
      <c r="H22" s="92"/>
      <c r="I22" s="92"/>
      <c r="J22" s="108"/>
      <c r="K22" s="75"/>
      <c r="L22" s="75"/>
      <c r="M22" s="75"/>
      <c r="N22" s="75"/>
      <c r="O22" s="75"/>
      <c r="P22" s="75"/>
      <c r="Q22" s="75"/>
      <c r="R22" s="75"/>
    </row>
    <row r="23" spans="1:18" ht="15" x14ac:dyDescent="0.25">
      <c r="A23" s="81">
        <v>14</v>
      </c>
      <c r="B23" s="91" t="s">
        <v>130</v>
      </c>
      <c r="C23" s="92"/>
      <c r="D23" s="92"/>
      <c r="E23" s="92"/>
      <c r="F23" s="92"/>
      <c r="G23" s="92" t="s">
        <v>130</v>
      </c>
      <c r="H23" s="92"/>
      <c r="I23" s="92"/>
      <c r="J23" s="108"/>
      <c r="K23" s="75"/>
      <c r="L23" s="75"/>
      <c r="M23" s="75"/>
      <c r="N23" s="75"/>
      <c r="O23" s="75"/>
      <c r="P23" s="75"/>
      <c r="Q23" s="75"/>
      <c r="R23" s="75"/>
    </row>
    <row r="24" spans="1:18" ht="15" x14ac:dyDescent="0.25">
      <c r="A24" s="81">
        <v>15</v>
      </c>
      <c r="B24" s="91"/>
      <c r="C24" s="92"/>
      <c r="D24" s="92"/>
      <c r="E24" s="92"/>
      <c r="F24" s="92"/>
      <c r="G24" s="92"/>
      <c r="H24" s="92"/>
      <c r="I24" s="92"/>
      <c r="J24" s="108"/>
      <c r="K24" s="75"/>
      <c r="L24" s="75"/>
      <c r="M24" s="75"/>
      <c r="N24" s="75"/>
      <c r="O24" s="75"/>
      <c r="P24" s="75"/>
      <c r="Q24" s="75"/>
      <c r="R24" s="75"/>
    </row>
    <row r="25" spans="1:18" ht="15" x14ac:dyDescent="0.25">
      <c r="A25" s="81">
        <v>16</v>
      </c>
      <c r="B25" s="109"/>
      <c r="C25" s="110"/>
      <c r="D25" s="110"/>
      <c r="E25" s="110"/>
      <c r="F25" s="110"/>
      <c r="G25" s="111"/>
      <c r="H25" s="111"/>
      <c r="I25" s="111"/>
      <c r="J25" s="108"/>
      <c r="K25" s="75"/>
      <c r="L25" s="75"/>
      <c r="M25" s="75"/>
      <c r="N25" s="75"/>
      <c r="O25" s="75"/>
      <c r="P25" s="75"/>
      <c r="Q25" s="75"/>
      <c r="R25" s="75"/>
    </row>
    <row r="26" spans="1:18" ht="15" x14ac:dyDescent="0.25">
      <c r="A26" s="81">
        <v>17</v>
      </c>
      <c r="B26" s="109"/>
      <c r="C26" s="110"/>
      <c r="D26" s="110"/>
      <c r="E26" s="110"/>
      <c r="F26" s="110"/>
      <c r="G26" s="111"/>
      <c r="H26" s="111"/>
      <c r="I26" s="111"/>
      <c r="J26" s="108"/>
      <c r="K26" s="75"/>
      <c r="L26" s="75"/>
      <c r="M26" s="75"/>
      <c r="N26" s="75"/>
      <c r="O26" s="75"/>
      <c r="P26" s="75"/>
      <c r="Q26" s="75"/>
      <c r="R26" s="75"/>
    </row>
    <row r="27" spans="1:18" ht="15" x14ac:dyDescent="0.25">
      <c r="A27" s="81">
        <v>18</v>
      </c>
      <c r="B27" s="109"/>
      <c r="C27" s="110"/>
      <c r="D27" s="110"/>
      <c r="E27" s="110"/>
      <c r="F27" s="110"/>
      <c r="G27" s="111"/>
      <c r="H27" s="111"/>
      <c r="I27" s="111"/>
      <c r="J27" s="108"/>
      <c r="K27" s="75"/>
      <c r="L27" s="75"/>
      <c r="M27" s="75"/>
      <c r="N27" s="75"/>
      <c r="O27" s="75"/>
      <c r="P27" s="75"/>
      <c r="Q27" s="75"/>
      <c r="R27" s="75"/>
    </row>
    <row r="28" spans="1:18" ht="15" x14ac:dyDescent="0.25">
      <c r="A28" s="81">
        <v>19</v>
      </c>
      <c r="B28" s="109"/>
      <c r="C28" s="110"/>
      <c r="D28" s="110"/>
      <c r="E28" s="110"/>
      <c r="F28" s="110"/>
      <c r="G28" s="111"/>
      <c r="H28" s="111"/>
      <c r="I28" s="111"/>
      <c r="J28" s="108"/>
      <c r="K28" s="75"/>
      <c r="L28" s="75"/>
      <c r="M28" s="75"/>
      <c r="N28" s="75"/>
      <c r="O28" s="75"/>
      <c r="P28" s="75"/>
      <c r="Q28" s="75"/>
      <c r="R28" s="75"/>
    </row>
    <row r="29" spans="1:18" ht="15" x14ac:dyDescent="0.25">
      <c r="A29" s="81">
        <v>20</v>
      </c>
      <c r="B29" s="109"/>
      <c r="C29" s="110"/>
      <c r="D29" s="110"/>
      <c r="E29" s="110"/>
      <c r="F29" s="110"/>
      <c r="G29" s="111"/>
      <c r="H29" s="111"/>
      <c r="I29" s="111"/>
      <c r="J29" s="108"/>
      <c r="K29" s="75"/>
      <c r="L29" s="75"/>
      <c r="M29" s="75"/>
      <c r="N29" s="75"/>
      <c r="O29" s="75"/>
      <c r="P29" s="75"/>
      <c r="Q29" s="75"/>
      <c r="R29" s="75"/>
    </row>
    <row r="30" spans="1:18" ht="15" x14ac:dyDescent="0.25">
      <c r="A30" s="81">
        <v>21</v>
      </c>
      <c r="B30" s="109"/>
      <c r="C30" s="110"/>
      <c r="D30" s="110"/>
      <c r="E30" s="110"/>
      <c r="F30" s="110"/>
      <c r="G30" s="111"/>
      <c r="H30" s="111"/>
      <c r="I30" s="111"/>
      <c r="J30" s="108"/>
      <c r="K30" s="75"/>
      <c r="L30" s="75"/>
      <c r="M30" s="75"/>
      <c r="N30" s="75"/>
      <c r="O30" s="75"/>
      <c r="P30" s="75"/>
      <c r="Q30" s="75"/>
      <c r="R30" s="75"/>
    </row>
    <row r="31" spans="1:18" ht="15" x14ac:dyDescent="0.25">
      <c r="A31" s="81">
        <v>22</v>
      </c>
      <c r="B31" s="109"/>
      <c r="C31" s="110"/>
      <c r="D31" s="110"/>
      <c r="E31" s="110"/>
      <c r="F31" s="110"/>
      <c r="G31" s="111"/>
      <c r="H31" s="111"/>
      <c r="I31" s="111"/>
      <c r="J31" s="108"/>
      <c r="K31" s="82"/>
      <c r="L31" s="82"/>
      <c r="M31" s="82"/>
      <c r="N31" s="82"/>
      <c r="O31" s="82"/>
      <c r="P31" s="82"/>
      <c r="Q31" s="82"/>
      <c r="R31" s="82"/>
    </row>
    <row r="32" spans="1:18" ht="15" x14ac:dyDescent="0.25">
      <c r="A32" s="81">
        <v>23</v>
      </c>
      <c r="B32" s="109"/>
      <c r="C32" s="110"/>
      <c r="D32" s="110"/>
      <c r="E32" s="110"/>
      <c r="F32" s="110"/>
      <c r="G32" s="111"/>
      <c r="H32" s="111"/>
      <c r="I32" s="111"/>
      <c r="J32" s="108"/>
      <c r="K32" s="82"/>
      <c r="L32" s="82"/>
      <c r="M32" s="82"/>
      <c r="N32" s="82"/>
      <c r="O32" s="82"/>
      <c r="P32" s="82"/>
      <c r="Q32" s="82"/>
      <c r="R32" s="82"/>
    </row>
    <row r="33" spans="1:18" ht="15" x14ac:dyDescent="0.25">
      <c r="A33" s="81">
        <v>24</v>
      </c>
      <c r="B33" s="109"/>
      <c r="C33" s="110"/>
      <c r="D33" s="110"/>
      <c r="E33" s="110"/>
      <c r="F33" s="110"/>
      <c r="G33" s="111"/>
      <c r="H33" s="111"/>
      <c r="I33" s="111"/>
      <c r="J33" s="108"/>
      <c r="K33" s="82"/>
      <c r="L33" s="82"/>
      <c r="M33" s="82"/>
      <c r="N33" s="82"/>
      <c r="O33" s="82"/>
      <c r="P33" s="82"/>
      <c r="Q33" s="82"/>
      <c r="R33" s="82"/>
    </row>
    <row r="34" spans="1:18" ht="15" x14ac:dyDescent="0.25">
      <c r="A34" s="81">
        <v>25</v>
      </c>
      <c r="B34" s="112"/>
      <c r="C34" s="113"/>
      <c r="D34" s="113"/>
      <c r="E34" s="113"/>
      <c r="F34" s="113"/>
      <c r="G34" s="111"/>
      <c r="H34" s="111"/>
      <c r="I34" s="111"/>
      <c r="J34" s="114"/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81">
        <v>26</v>
      </c>
      <c r="B35" s="112"/>
      <c r="C35" s="113"/>
      <c r="D35" s="113"/>
      <c r="E35" s="113"/>
      <c r="F35" s="113"/>
      <c r="G35" s="111"/>
      <c r="H35" s="111"/>
      <c r="I35" s="111"/>
      <c r="J35" s="114"/>
      <c r="K35" s="82"/>
      <c r="L35" s="82"/>
      <c r="M35" s="82"/>
      <c r="N35" s="82"/>
      <c r="O35" s="82"/>
      <c r="P35" s="82"/>
      <c r="Q35" s="82"/>
      <c r="R35" s="82"/>
    </row>
    <row r="36" spans="1:18" ht="15" x14ac:dyDescent="0.25">
      <c r="A36" s="81">
        <v>27</v>
      </c>
      <c r="B36" s="112"/>
      <c r="C36" s="113"/>
      <c r="D36" s="113"/>
      <c r="E36" s="113"/>
      <c r="F36" s="113"/>
      <c r="G36" s="111"/>
      <c r="H36" s="111"/>
      <c r="I36" s="111"/>
      <c r="J36" s="114"/>
      <c r="K36" s="82"/>
      <c r="L36" s="82"/>
      <c r="M36" s="82"/>
      <c r="N36" s="82"/>
      <c r="O36" s="82"/>
      <c r="P36" s="82"/>
      <c r="Q36" s="82"/>
      <c r="R36" s="82"/>
    </row>
    <row r="37" spans="1:18" ht="15" x14ac:dyDescent="0.25">
      <c r="A37" s="81">
        <v>28</v>
      </c>
      <c r="B37" s="112"/>
      <c r="C37" s="113"/>
      <c r="D37" s="113"/>
      <c r="E37" s="113"/>
      <c r="F37" s="113"/>
      <c r="G37" s="111"/>
      <c r="H37" s="111"/>
      <c r="I37" s="111"/>
      <c r="J37" s="114"/>
      <c r="K37" s="82"/>
      <c r="L37" s="82"/>
      <c r="M37" s="82"/>
      <c r="N37" s="82"/>
      <c r="O37" s="82"/>
      <c r="P37" s="82"/>
      <c r="Q37" s="82"/>
      <c r="R37" s="82"/>
    </row>
    <row r="38" spans="1:18" ht="15" x14ac:dyDescent="0.25">
      <c r="A38" s="81">
        <v>29</v>
      </c>
      <c r="B38" s="112"/>
      <c r="C38" s="113"/>
      <c r="D38" s="113"/>
      <c r="E38" s="113"/>
      <c r="F38" s="113"/>
      <c r="G38" s="111"/>
      <c r="H38" s="111"/>
      <c r="I38" s="111"/>
      <c r="J38" s="114"/>
      <c r="K38" s="82"/>
      <c r="L38" s="82"/>
      <c r="M38" s="82"/>
      <c r="N38" s="82"/>
      <c r="O38" s="82"/>
      <c r="P38" s="82"/>
      <c r="Q38" s="82"/>
      <c r="R38" s="82"/>
    </row>
    <row r="39" spans="1:18" ht="15" customHeight="1" x14ac:dyDescent="0.25">
      <c r="A39" s="81">
        <v>30</v>
      </c>
      <c r="B39" s="112"/>
      <c r="C39" s="113"/>
      <c r="D39" s="113"/>
      <c r="E39" s="113"/>
      <c r="F39" s="113"/>
      <c r="G39" s="111"/>
      <c r="H39" s="111"/>
      <c r="I39" s="111"/>
      <c r="J39" s="114"/>
      <c r="K39" s="83"/>
      <c r="L39" s="84"/>
      <c r="M39" s="84"/>
      <c r="N39" s="84"/>
      <c r="O39" s="84"/>
      <c r="P39" s="84"/>
      <c r="Q39" s="84"/>
      <c r="R39" s="84"/>
    </row>
    <row r="40" spans="1:18" ht="15" x14ac:dyDescent="0.25">
      <c r="A40" s="81">
        <v>31</v>
      </c>
      <c r="B40" s="112"/>
      <c r="C40" s="113"/>
      <c r="D40" s="113"/>
      <c r="E40" s="113"/>
      <c r="F40" s="113"/>
      <c r="G40" s="111"/>
      <c r="H40" s="111"/>
      <c r="I40" s="111"/>
      <c r="J40" s="114"/>
      <c r="K40" s="85"/>
      <c r="L40" s="84"/>
      <c r="M40" s="84"/>
      <c r="N40" s="84"/>
      <c r="O40" s="84"/>
      <c r="P40" s="84"/>
      <c r="Q40" s="84"/>
      <c r="R40" s="84"/>
    </row>
    <row r="41" spans="1:18" ht="15" x14ac:dyDescent="0.25">
      <c r="A41" s="81">
        <v>32</v>
      </c>
      <c r="B41" s="112"/>
      <c r="C41" s="113"/>
      <c r="D41" s="113"/>
      <c r="E41" s="113"/>
      <c r="F41" s="113"/>
      <c r="G41" s="111"/>
      <c r="H41" s="111"/>
      <c r="I41" s="111"/>
      <c r="J41" s="114"/>
      <c r="K41" s="85"/>
      <c r="L41" s="84"/>
      <c r="M41" s="84"/>
      <c r="N41" s="84"/>
      <c r="O41" s="84"/>
      <c r="P41" s="84"/>
      <c r="Q41" s="84"/>
      <c r="R41" s="84"/>
    </row>
    <row r="42" spans="1:18" ht="15" x14ac:dyDescent="0.25">
      <c r="A42" s="81">
        <v>33</v>
      </c>
      <c r="B42" s="112"/>
      <c r="C42" s="113"/>
      <c r="D42" s="113"/>
      <c r="E42" s="113"/>
      <c r="F42" s="113"/>
      <c r="G42" s="111"/>
      <c r="H42" s="111"/>
      <c r="I42" s="111"/>
      <c r="J42" s="114"/>
      <c r="K42" s="157" t="s">
        <v>30</v>
      </c>
      <c r="L42" s="158"/>
      <c r="M42" s="158"/>
      <c r="N42" s="158"/>
      <c r="O42" s="158"/>
      <c r="P42" s="158"/>
      <c r="Q42" s="158"/>
      <c r="R42" s="158"/>
    </row>
    <row r="43" spans="1:18" ht="15" x14ac:dyDescent="0.25">
      <c r="A43" s="81">
        <v>34</v>
      </c>
      <c r="B43" s="112"/>
      <c r="C43" s="113"/>
      <c r="D43" s="113"/>
      <c r="E43" s="113"/>
      <c r="F43" s="113"/>
      <c r="G43" s="111"/>
      <c r="H43" s="111"/>
      <c r="I43" s="111"/>
      <c r="J43" s="114"/>
      <c r="K43" s="86"/>
      <c r="L43" s="87"/>
      <c r="M43" s="87"/>
      <c r="N43" s="87"/>
      <c r="O43" s="87"/>
      <c r="P43" s="87"/>
      <c r="Q43" s="87"/>
      <c r="R43" s="87"/>
    </row>
    <row r="44" spans="1:18" ht="15" x14ac:dyDescent="0.25">
      <c r="A44" s="81">
        <v>35</v>
      </c>
      <c r="B44" s="112"/>
      <c r="C44" s="113"/>
      <c r="D44" s="113"/>
      <c r="E44" s="113"/>
      <c r="F44" s="113"/>
      <c r="G44" s="111"/>
      <c r="H44" s="111"/>
      <c r="I44" s="111"/>
      <c r="J44" s="114"/>
      <c r="K44" s="86"/>
      <c r="L44" s="87"/>
      <c r="M44" s="87"/>
      <c r="N44" s="87"/>
      <c r="O44" s="87"/>
      <c r="P44" s="87"/>
      <c r="Q44" s="87"/>
      <c r="R44" s="87"/>
    </row>
    <row r="45" spans="1:18" ht="15" x14ac:dyDescent="0.25">
      <c r="A45" s="81">
        <v>36</v>
      </c>
      <c r="B45" s="112"/>
      <c r="C45" s="113"/>
      <c r="D45" s="113"/>
      <c r="E45" s="113"/>
      <c r="F45" s="113"/>
      <c r="G45" s="111"/>
      <c r="H45" s="111"/>
      <c r="I45" s="111"/>
      <c r="J45" s="114"/>
      <c r="K45" s="86"/>
      <c r="L45" s="87"/>
      <c r="M45" s="87"/>
      <c r="N45" s="87"/>
      <c r="O45" s="87"/>
      <c r="P45" s="87"/>
      <c r="Q45" s="87"/>
      <c r="R45" s="87"/>
    </row>
    <row r="46" spans="1:18" ht="15" x14ac:dyDescent="0.25">
      <c r="A46" s="81">
        <v>37</v>
      </c>
      <c r="B46" s="115"/>
      <c r="C46" s="111"/>
      <c r="D46" s="111"/>
      <c r="E46" s="116"/>
      <c r="F46" s="111"/>
      <c r="G46" s="111"/>
      <c r="H46" s="111"/>
      <c r="I46" s="111"/>
      <c r="J46" s="108"/>
      <c r="K46" s="86"/>
      <c r="L46" s="87"/>
      <c r="M46" s="87"/>
      <c r="N46" s="87"/>
      <c r="O46" s="87"/>
      <c r="P46" s="87"/>
      <c r="Q46" s="87"/>
      <c r="R46" s="87"/>
    </row>
    <row r="47" spans="1:18" ht="15" x14ac:dyDescent="0.25">
      <c r="A47" s="81">
        <v>38</v>
      </c>
      <c r="B47" s="115"/>
      <c r="C47" s="111"/>
      <c r="D47" s="111"/>
      <c r="E47" s="116"/>
      <c r="F47" s="111"/>
      <c r="G47" s="111"/>
      <c r="H47" s="111"/>
      <c r="I47" s="111"/>
      <c r="J47" s="108"/>
      <c r="K47" s="82"/>
      <c r="L47" s="82"/>
      <c r="M47" s="82"/>
      <c r="N47" s="82"/>
      <c r="O47" s="82"/>
      <c r="P47" s="82"/>
      <c r="Q47" s="82"/>
      <c r="R47" s="82"/>
    </row>
    <row r="48" spans="1:18" ht="15" x14ac:dyDescent="0.25">
      <c r="A48" s="81">
        <v>39</v>
      </c>
      <c r="B48" s="115"/>
      <c r="C48" s="111"/>
      <c r="D48" s="111"/>
      <c r="E48" s="116"/>
      <c r="F48" s="111"/>
      <c r="G48" s="111"/>
      <c r="H48" s="111"/>
      <c r="I48" s="111"/>
      <c r="J48" s="114"/>
      <c r="K48" s="82"/>
      <c r="L48" s="82"/>
      <c r="M48" s="82"/>
      <c r="N48" s="82"/>
      <c r="O48" s="82"/>
      <c r="P48" s="82"/>
      <c r="Q48" s="82"/>
      <c r="R48" s="82"/>
    </row>
    <row r="49" spans="1:29" ht="15" x14ac:dyDescent="0.25">
      <c r="A49" s="81">
        <v>40</v>
      </c>
      <c r="B49" s="115"/>
      <c r="C49" s="111"/>
      <c r="D49" s="111"/>
      <c r="E49" s="116"/>
      <c r="F49" s="111"/>
      <c r="G49" s="111"/>
      <c r="H49" s="111"/>
      <c r="I49" s="111"/>
      <c r="J49" s="114"/>
      <c r="K49" s="82"/>
      <c r="L49" s="82"/>
      <c r="M49" s="82"/>
      <c r="N49" s="82"/>
      <c r="O49" s="82"/>
      <c r="P49" s="82"/>
      <c r="Q49" s="82"/>
      <c r="R49" s="82"/>
    </row>
    <row r="50" spans="1:29" ht="15" x14ac:dyDescent="0.25">
      <c r="A50" s="81">
        <v>41</v>
      </c>
      <c r="B50" s="115"/>
      <c r="C50" s="111"/>
      <c r="D50" s="111"/>
      <c r="E50" s="116"/>
      <c r="F50" s="111"/>
      <c r="G50" s="111"/>
      <c r="H50" s="111"/>
      <c r="I50" s="111"/>
      <c r="J50" s="114"/>
      <c r="K50" s="82"/>
      <c r="L50" s="82"/>
      <c r="M50" s="82"/>
      <c r="N50" s="82"/>
      <c r="O50" s="82"/>
      <c r="P50" s="82"/>
      <c r="Q50" s="82"/>
      <c r="R50" s="82"/>
    </row>
    <row r="51" spans="1:29" ht="15" x14ac:dyDescent="0.25">
      <c r="A51" s="81">
        <v>42</v>
      </c>
      <c r="B51" s="115"/>
      <c r="C51" s="111"/>
      <c r="D51" s="111"/>
      <c r="E51" s="116"/>
      <c r="F51" s="111"/>
      <c r="G51" s="111"/>
      <c r="H51" s="111"/>
      <c r="I51" s="111"/>
      <c r="J51" s="114"/>
      <c r="K51" s="82"/>
      <c r="L51" s="82"/>
      <c r="M51" s="82"/>
      <c r="N51" s="82"/>
      <c r="O51" s="82"/>
      <c r="P51" s="82"/>
      <c r="Q51" s="82"/>
      <c r="R51" s="82"/>
    </row>
    <row r="52" spans="1:29" ht="15" x14ac:dyDescent="0.25">
      <c r="A52" s="81">
        <v>43</v>
      </c>
      <c r="B52" s="115"/>
      <c r="C52" s="111"/>
      <c r="D52" s="111"/>
      <c r="E52" s="116"/>
      <c r="F52" s="111"/>
      <c r="G52" s="111"/>
      <c r="H52" s="111"/>
      <c r="I52" s="111"/>
      <c r="J52" s="114"/>
      <c r="K52" s="82"/>
      <c r="L52" s="82"/>
      <c r="M52" s="82"/>
      <c r="N52" s="82"/>
      <c r="O52" s="82"/>
      <c r="P52" s="82"/>
      <c r="Q52" s="82"/>
      <c r="R52" s="82"/>
    </row>
    <row r="53" spans="1:29" ht="15" x14ac:dyDescent="0.25">
      <c r="A53" s="81">
        <v>44</v>
      </c>
      <c r="B53" s="115"/>
      <c r="C53" s="111"/>
      <c r="D53" s="111"/>
      <c r="E53" s="116"/>
      <c r="F53" s="111"/>
      <c r="G53" s="111"/>
      <c r="H53" s="111"/>
      <c r="I53" s="111"/>
      <c r="J53" s="114"/>
      <c r="K53" s="82"/>
      <c r="L53" s="82"/>
      <c r="M53" s="82"/>
      <c r="N53" s="82"/>
      <c r="O53" s="82"/>
      <c r="P53" s="82"/>
      <c r="Q53" s="82"/>
      <c r="R53" s="82"/>
    </row>
    <row r="54" spans="1:29" ht="15" x14ac:dyDescent="0.25">
      <c r="A54" s="81">
        <v>45</v>
      </c>
      <c r="B54" s="115"/>
      <c r="C54" s="111"/>
      <c r="D54" s="111"/>
      <c r="E54" s="116"/>
      <c r="F54" s="111"/>
      <c r="G54" s="111"/>
      <c r="H54" s="111"/>
      <c r="I54" s="111"/>
      <c r="J54" s="114"/>
      <c r="K54" s="82"/>
      <c r="L54" s="82"/>
      <c r="M54" s="82"/>
      <c r="N54" s="82"/>
      <c r="O54" s="82"/>
      <c r="P54" s="82"/>
      <c r="Q54" s="82"/>
      <c r="R54" s="82"/>
    </row>
    <row r="55" spans="1:29" ht="15" x14ac:dyDescent="0.25">
      <c r="A55" s="81">
        <v>46</v>
      </c>
      <c r="B55" s="115"/>
      <c r="C55" s="111"/>
      <c r="D55" s="111"/>
      <c r="E55" s="116"/>
      <c r="F55" s="111"/>
      <c r="G55" s="111"/>
      <c r="H55" s="111"/>
      <c r="I55" s="111"/>
      <c r="J55" s="114"/>
      <c r="K55" s="82"/>
      <c r="L55" s="82"/>
      <c r="M55" s="82"/>
      <c r="N55" s="82"/>
      <c r="O55" s="82"/>
      <c r="P55" s="82"/>
      <c r="Q55" s="82"/>
      <c r="R55" s="82"/>
    </row>
    <row r="56" spans="1:29" ht="15" x14ac:dyDescent="0.25">
      <c r="A56" s="81">
        <v>47</v>
      </c>
      <c r="B56" s="115"/>
      <c r="C56" s="111"/>
      <c r="D56" s="111"/>
      <c r="E56" s="116"/>
      <c r="F56" s="111"/>
      <c r="G56" s="111"/>
      <c r="H56" s="111"/>
      <c r="I56" s="111"/>
      <c r="J56" s="114"/>
      <c r="K56" s="82"/>
      <c r="L56" s="82"/>
      <c r="M56" s="82"/>
      <c r="N56" s="82"/>
      <c r="O56" s="82"/>
      <c r="P56" s="82"/>
      <c r="Q56" s="82"/>
      <c r="R56" s="82"/>
    </row>
    <row r="57" spans="1:29" ht="15" x14ac:dyDescent="0.25">
      <c r="A57" s="81">
        <v>48</v>
      </c>
      <c r="B57" s="115"/>
      <c r="C57" s="111"/>
      <c r="D57" s="111"/>
      <c r="E57" s="116"/>
      <c r="F57" s="111"/>
      <c r="G57" s="111"/>
      <c r="H57" s="111"/>
      <c r="I57" s="111"/>
      <c r="J57" s="114"/>
      <c r="K57" s="82"/>
      <c r="L57" s="82"/>
      <c r="M57" s="82"/>
      <c r="N57" s="82"/>
      <c r="O57" s="82"/>
      <c r="P57" s="82"/>
      <c r="Q57" s="82"/>
      <c r="R57" s="82"/>
    </row>
    <row r="58" spans="1:29" ht="15" x14ac:dyDescent="0.25">
      <c r="A58" s="81">
        <v>49</v>
      </c>
      <c r="B58" s="115"/>
      <c r="C58" s="111"/>
      <c r="D58" s="111"/>
      <c r="E58" s="116"/>
      <c r="F58" s="111"/>
      <c r="G58" s="111"/>
      <c r="H58" s="111"/>
      <c r="I58" s="111"/>
      <c r="J58" s="114"/>
      <c r="K58" s="82"/>
      <c r="L58" s="82"/>
      <c r="M58" s="82"/>
      <c r="N58" s="82"/>
      <c r="O58" s="82"/>
      <c r="P58" s="82"/>
      <c r="Q58" s="82"/>
      <c r="R58" s="82"/>
    </row>
    <row r="59" spans="1:29" ht="15.75" thickBot="1" x14ac:dyDescent="0.3">
      <c r="A59" s="88">
        <v>50</v>
      </c>
      <c r="B59" s="117"/>
      <c r="C59" s="118"/>
      <c r="D59" s="118"/>
      <c r="E59" s="119"/>
      <c r="F59" s="118"/>
      <c r="G59" s="118"/>
      <c r="H59" s="118"/>
      <c r="I59" s="118"/>
      <c r="J59" s="120"/>
      <c r="K59" s="82"/>
      <c r="L59" s="82"/>
      <c r="M59" s="82"/>
      <c r="N59" s="82"/>
      <c r="O59" s="82"/>
      <c r="P59" s="82"/>
      <c r="Q59" s="82"/>
      <c r="R59" s="82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5" t="s">
        <v>26</v>
      </c>
      <c r="C63" s="166"/>
      <c r="D63" s="166"/>
      <c r="E63" s="166"/>
      <c r="F63" s="166"/>
      <c r="G63" s="166"/>
      <c r="H63" s="166"/>
      <c r="I63" s="166"/>
      <c r="J63" s="166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 t="str">
        <f t="shared" ref="B66:B115" si="0">IF((B10&lt;&gt;0)*ISNUMBER(B10),100*(B10/B10),"")</f>
        <v/>
      </c>
      <c r="C66" s="19" t="str">
        <f t="shared" ref="C66:C115" si="1">IF((B10&lt;&gt;0)*ISNUMBER(C10),100*(C10/B10),"")</f>
        <v/>
      </c>
      <c r="D66" s="19" t="str">
        <f t="shared" ref="D66:D115" si="2">IF((B10&lt;&gt;0)*ISNUMBER(D10),100*(D10/B10),"")</f>
        <v/>
      </c>
      <c r="E66" s="19" t="str">
        <f t="shared" ref="E66:E115" si="3">IF((B10&lt;&gt;0)*ISNUMBER(E10),100*(E10/B10),"")</f>
        <v/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114.51612903225805</v>
      </c>
      <c r="D67" s="19">
        <f t="shared" si="2"/>
        <v>100</v>
      </c>
      <c r="E67" s="19">
        <f t="shared" si="3"/>
        <v>106.45161290322582</v>
      </c>
      <c r="F67" s="19">
        <f t="shared" si="4"/>
        <v>96.612903225806448</v>
      </c>
      <c r="G67" s="19">
        <f t="shared" si="5"/>
        <v>70.967741935483872</v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98.05825242718447</v>
      </c>
      <c r="D68" s="19">
        <f t="shared" si="2"/>
        <v>98.05825242718447</v>
      </c>
      <c r="E68" s="19">
        <f t="shared" si="3"/>
        <v>99.029126213592235</v>
      </c>
      <c r="F68" s="19">
        <f t="shared" si="4"/>
        <v>100</v>
      </c>
      <c r="G68" s="19">
        <f t="shared" si="5"/>
        <v>102.91262135922329</v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137.30748074807479</v>
      </c>
      <c r="D69" s="19">
        <f t="shared" si="2"/>
        <v>118.01430143014299</v>
      </c>
      <c r="E69" s="19">
        <f t="shared" si="3"/>
        <v>111.79867986798679</v>
      </c>
      <c r="F69" s="19">
        <f t="shared" si="4"/>
        <v>129.95049504950495</v>
      </c>
      <c r="G69" s="19">
        <f t="shared" si="5"/>
        <v>135.72607260726073</v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98.554190672899239</v>
      </c>
      <c r="D70" s="19" t="str">
        <f t="shared" si="2"/>
        <v/>
      </c>
      <c r="E70" s="19" t="str">
        <f t="shared" si="3"/>
        <v/>
      </c>
      <c r="F70" s="19">
        <f t="shared" si="4"/>
        <v>107.90303293836287</v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 t="str">
        <f t="shared" si="0"/>
        <v/>
      </c>
      <c r="C71" s="19" t="str">
        <f t="shared" si="1"/>
        <v/>
      </c>
      <c r="D71" s="19" t="str">
        <f t="shared" si="2"/>
        <v/>
      </c>
      <c r="E71" s="19" t="str">
        <f t="shared" si="3"/>
        <v/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85.680529300567102</v>
      </c>
      <c r="D72" s="19">
        <f t="shared" si="2"/>
        <v>70.36862003780719</v>
      </c>
      <c r="E72" s="19">
        <f t="shared" si="3"/>
        <v>123.15689981096408</v>
      </c>
      <c r="F72" s="19">
        <f t="shared" si="4"/>
        <v>104.58412098298678</v>
      </c>
      <c r="G72" s="19">
        <f t="shared" si="5"/>
        <v>89.461247637051031</v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 t="str">
        <f t="shared" si="0"/>
        <v/>
      </c>
      <c r="C73" s="19" t="str">
        <f t="shared" si="1"/>
        <v/>
      </c>
      <c r="D73" s="19" t="str">
        <f t="shared" si="2"/>
        <v/>
      </c>
      <c r="E73" s="19" t="str">
        <f t="shared" si="3"/>
        <v/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152.06327372764787</v>
      </c>
      <c r="D74" s="19">
        <f t="shared" si="2"/>
        <v>129.84869325997249</v>
      </c>
      <c r="E74" s="19">
        <f t="shared" si="3"/>
        <v>124.14030261348006</v>
      </c>
      <c r="F74" s="19">
        <f t="shared" si="4"/>
        <v>152.78541953232462</v>
      </c>
      <c r="G74" s="19">
        <f t="shared" si="5"/>
        <v>132.59972489683634</v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93.310326519776993</v>
      </c>
      <c r="D75" s="19">
        <f t="shared" si="2"/>
        <v>89.461109636315371</v>
      </c>
      <c r="E75" s="19">
        <f t="shared" si="3"/>
        <v>108.91956464029731</v>
      </c>
      <c r="F75" s="19">
        <f t="shared" si="4"/>
        <v>97.212636049907076</v>
      </c>
      <c r="G75" s="19">
        <f t="shared" si="5"/>
        <v>82.373241306079109</v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si="1"/>
        <v>100.58565153733529</v>
      </c>
      <c r="D76" s="19">
        <f t="shared" si="2"/>
        <v>102.95754026354318</v>
      </c>
      <c r="E76" s="19">
        <f t="shared" si="3"/>
        <v>101.39092240117131</v>
      </c>
      <c r="F76" s="19">
        <f t="shared" si="4"/>
        <v>101.93265007320645</v>
      </c>
      <c r="G76" s="19">
        <f t="shared" si="5"/>
        <v>115.35871156661787</v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>
        <f t="shared" si="0"/>
        <v>100</v>
      </c>
      <c r="C77" s="19">
        <f t="shared" si="1"/>
        <v>98.200368428510686</v>
      </c>
      <c r="D77" s="19">
        <f t="shared" si="2"/>
        <v>112.27150347173018</v>
      </c>
      <c r="E77" s="19">
        <f t="shared" si="3"/>
        <v>108.22828397335978</v>
      </c>
      <c r="F77" s="19">
        <f t="shared" si="4"/>
        <v>108.7412498228709</v>
      </c>
      <c r="G77" s="19">
        <f t="shared" si="5"/>
        <v>101.06674224174577</v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4"/>
      <c r="L104" s="155"/>
      <c r="M104" s="155"/>
      <c r="N104" s="155"/>
      <c r="O104" s="155"/>
      <c r="P104" s="155"/>
      <c r="Q104" s="155"/>
      <c r="R104" s="155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6"/>
      <c r="L105" s="155"/>
      <c r="M105" s="155"/>
      <c r="N105" s="155"/>
      <c r="O105" s="155"/>
      <c r="P105" s="155"/>
      <c r="Q105" s="155"/>
      <c r="R105" s="155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6"/>
      <c r="L106" s="155"/>
      <c r="M106" s="155"/>
      <c r="N106" s="155"/>
      <c r="O106" s="155"/>
      <c r="P106" s="155"/>
      <c r="Q106" s="155"/>
      <c r="R106" s="155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6"/>
      <c r="L107" s="155"/>
      <c r="M107" s="155"/>
      <c r="N107" s="155"/>
      <c r="O107" s="155"/>
      <c r="P107" s="155"/>
      <c r="Q107" s="155"/>
      <c r="R107" s="155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6"/>
      <c r="L108" s="155"/>
      <c r="M108" s="155"/>
      <c r="N108" s="155"/>
      <c r="O108" s="155"/>
      <c r="P108" s="155"/>
      <c r="Q108" s="155"/>
      <c r="R108" s="155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108.69735582158381</v>
      </c>
      <c r="D116" s="20">
        <f t="shared" si="9"/>
        <v>102.62250256583698</v>
      </c>
      <c r="E116" s="20">
        <f t="shared" si="9"/>
        <v>110.38942405300968</v>
      </c>
      <c r="F116" s="20">
        <f t="shared" si="9"/>
        <v>111.08027863055224</v>
      </c>
      <c r="G116" s="20">
        <f t="shared" si="9"/>
        <v>103.80826294378724</v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4" t="s">
        <v>29</v>
      </c>
      <c r="L116" s="155"/>
      <c r="M116" s="155"/>
      <c r="N116" s="155"/>
      <c r="O116" s="155"/>
      <c r="P116" s="155"/>
      <c r="Q116" s="155"/>
      <c r="R116" s="15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8</v>
      </c>
      <c r="E117" s="20">
        <f t="shared" si="10"/>
        <v>8</v>
      </c>
      <c r="F117" s="20">
        <f t="shared" si="10"/>
        <v>9</v>
      </c>
      <c r="G117" s="20">
        <f t="shared" si="10"/>
        <v>8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6"/>
      <c r="L117" s="155"/>
      <c r="M117" s="155"/>
      <c r="N117" s="155"/>
      <c r="O117" s="155"/>
      <c r="P117" s="155"/>
      <c r="Q117" s="155"/>
      <c r="R117" s="15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22.055600169376152</v>
      </c>
      <c r="D118" s="20">
        <f t="shared" si="11"/>
        <v>18.176254139267691</v>
      </c>
      <c r="E118" s="20">
        <f t="shared" si="11"/>
        <v>9.1530468708011945</v>
      </c>
      <c r="F118" s="20">
        <f t="shared" si="11"/>
        <v>18.57834088417448</v>
      </c>
      <c r="G118" s="20">
        <f t="shared" si="11"/>
        <v>23.093668424241123</v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6"/>
      <c r="L118" s="155"/>
      <c r="M118" s="155"/>
      <c r="N118" s="155"/>
      <c r="O118" s="155"/>
      <c r="P118" s="155"/>
      <c r="Q118" s="155"/>
      <c r="R118" s="15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7.3518667231253838</v>
      </c>
      <c r="D119" s="20">
        <f t="shared" si="12"/>
        <v>6.4262762792231181</v>
      </c>
      <c r="E119" s="20">
        <f t="shared" si="12"/>
        <v>3.2360907554309168</v>
      </c>
      <c r="F119" s="20">
        <f t="shared" si="12"/>
        <v>6.1927802947248267</v>
      </c>
      <c r="G119" s="20">
        <f t="shared" si="12"/>
        <v>8.1648447726272746</v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6"/>
      <c r="L119" s="155"/>
      <c r="M119" s="155"/>
      <c r="N119" s="155"/>
      <c r="O119" s="155"/>
      <c r="P119" s="155"/>
      <c r="Q119" s="155"/>
      <c r="R119" s="155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1.8945786050900073</v>
      </c>
      <c r="E120" s="20">
        <f t="shared" si="13"/>
        <v>1.8945786050900073</v>
      </c>
      <c r="F120" s="20">
        <f t="shared" si="13"/>
        <v>1.8595480375308981</v>
      </c>
      <c r="G120" s="20">
        <f t="shared" si="13"/>
        <v>1.8945786050900073</v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6"/>
      <c r="L120" s="155"/>
      <c r="M120" s="155"/>
      <c r="N120" s="155"/>
      <c r="O120" s="155"/>
      <c r="P120" s="155"/>
      <c r="Q120" s="155"/>
      <c r="R120" s="155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13.671149337176523</v>
      </c>
      <c r="D121" s="20">
        <f t="shared" si="14"/>
        <v>12.175085549013538</v>
      </c>
      <c r="E121" s="20">
        <f t="shared" si="14"/>
        <v>6.1310283093689746</v>
      </c>
      <c r="F121" s="20">
        <f t="shared" si="14"/>
        <v>11.515772443915569</v>
      </c>
      <c r="G121" s="20">
        <f t="shared" si="14"/>
        <v>15.46894022010062</v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85.680529300567102</v>
      </c>
      <c r="D122" s="20">
        <f t="shared" si="15"/>
        <v>70.36862003780719</v>
      </c>
      <c r="E122" s="20">
        <f t="shared" si="15"/>
        <v>99.029126213592235</v>
      </c>
      <c r="F122" s="20">
        <f t="shared" si="15"/>
        <v>96.612903225806448</v>
      </c>
      <c r="G122" s="20">
        <f t="shared" si="15"/>
        <v>70.967741935483872</v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152.06327372764787</v>
      </c>
      <c r="D123" s="20">
        <f t="shared" si="16"/>
        <v>129.84869325997249</v>
      </c>
      <c r="E123" s="20">
        <f t="shared" si="16"/>
        <v>124.14030261348006</v>
      </c>
      <c r="F123" s="20">
        <f t="shared" si="16"/>
        <v>152.78541953232462</v>
      </c>
      <c r="G123" s="20">
        <f t="shared" si="16"/>
        <v>135.72607260726073</v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80</v>
      </c>
      <c r="C124" s="32">
        <f>100-B5</f>
        <v>80</v>
      </c>
      <c r="D124" s="32">
        <f>100-B5</f>
        <v>80</v>
      </c>
      <c r="E124" s="32">
        <f>100-B5</f>
        <v>80</v>
      </c>
      <c r="F124" s="32">
        <f>100-B5</f>
        <v>80</v>
      </c>
      <c r="G124" s="32">
        <f>100-B5</f>
        <v>80</v>
      </c>
      <c r="H124" s="32">
        <f>100-B5</f>
        <v>80</v>
      </c>
      <c r="I124" s="32">
        <f>100-B5</f>
        <v>80</v>
      </c>
      <c r="J124" s="32">
        <f>100-B5</f>
        <v>80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120</v>
      </c>
      <c r="C125" s="18">
        <f>100+B5</f>
        <v>120</v>
      </c>
      <c r="D125" s="18">
        <f>100+B5</f>
        <v>120</v>
      </c>
      <c r="E125" s="18">
        <f>100+B5</f>
        <v>120</v>
      </c>
      <c r="F125" s="18">
        <f>100+B5</f>
        <v>120</v>
      </c>
      <c r="G125" s="18">
        <f>100+B5</f>
        <v>120</v>
      </c>
      <c r="H125" s="18">
        <f>100+B5</f>
        <v>120</v>
      </c>
      <c r="I125" s="18">
        <f>100+B5</f>
        <v>120</v>
      </c>
      <c r="J125" s="18">
        <f>100+B5</f>
        <v>120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70</v>
      </c>
      <c r="C126" s="18">
        <f>100-E5</f>
        <v>70</v>
      </c>
      <c r="D126" s="18">
        <f>100-E5</f>
        <v>70</v>
      </c>
      <c r="E126" s="18">
        <f>100-E5</f>
        <v>70</v>
      </c>
      <c r="F126" s="18">
        <f>100-E5</f>
        <v>70</v>
      </c>
      <c r="G126" s="18">
        <f>100-E5</f>
        <v>70</v>
      </c>
      <c r="H126" s="18">
        <f>100-E5</f>
        <v>70</v>
      </c>
      <c r="I126" s="18">
        <f>100-E5</f>
        <v>70</v>
      </c>
      <c r="J126" s="33">
        <f>100-E5</f>
        <v>70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130</v>
      </c>
      <c r="C127" s="35">
        <f>100+E5</f>
        <v>130</v>
      </c>
      <c r="D127" s="35">
        <f>100+E5</f>
        <v>130</v>
      </c>
      <c r="E127" s="35">
        <f>100+E5</f>
        <v>130</v>
      </c>
      <c r="F127" s="35">
        <f>100+E5</f>
        <v>130</v>
      </c>
      <c r="G127" s="35">
        <f>100+E5</f>
        <v>130</v>
      </c>
      <c r="H127" s="35">
        <f>100+E5</f>
        <v>130</v>
      </c>
      <c r="I127" s="35">
        <f>100+E5</f>
        <v>130</v>
      </c>
      <c r="J127" s="31">
        <f>100+E5</f>
        <v>130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2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E9827"/>
  <sheetViews>
    <sheetView topLeftCell="A64" zoomScale="85" zoomScaleNormal="85" workbookViewId="0">
      <selection activeCell="N2" sqref="N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  <c r="I1" s="94" t="s">
        <v>92</v>
      </c>
      <c r="J1" s="95"/>
      <c r="K1" s="97" t="s">
        <v>102</v>
      </c>
      <c r="L1" s="95"/>
      <c r="M1" s="95"/>
    </row>
    <row r="2" spans="1:1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  <c r="I2" s="94" t="s">
        <v>93</v>
      </c>
      <c r="J2" s="95"/>
      <c r="K2" s="96"/>
      <c r="L2" s="104"/>
      <c r="M2" s="104" t="s">
        <v>146</v>
      </c>
      <c r="N2" s="105"/>
      <c r="O2" s="105"/>
      <c r="P2" s="105"/>
    </row>
    <row r="3" spans="1:18" ht="23.25" x14ac:dyDescent="0.35">
      <c r="A3" s="9" t="s">
        <v>13</v>
      </c>
      <c r="B3" s="10"/>
      <c r="C3" s="159" t="s">
        <v>108</v>
      </c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20</v>
      </c>
      <c r="C5" s="14" t="s">
        <v>25</v>
      </c>
      <c r="D5" s="13"/>
      <c r="E5" s="4">
        <v>30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5"/>
      <c r="B7" s="125" t="s">
        <v>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27</v>
      </c>
      <c r="J7" s="125" t="s">
        <v>28</v>
      </c>
      <c r="K7" s="75"/>
      <c r="L7" s="76"/>
      <c r="M7" s="76"/>
      <c r="N7" s="76"/>
      <c r="O7" s="76"/>
      <c r="P7" s="76"/>
      <c r="Q7" s="76"/>
      <c r="R7" s="76"/>
    </row>
    <row r="8" spans="1:18" ht="15.75" thickBot="1" x14ac:dyDescent="0.3">
      <c r="A8" s="77" t="s">
        <v>12</v>
      </c>
      <c r="B8" s="121">
        <v>0</v>
      </c>
      <c r="C8" s="122">
        <v>24</v>
      </c>
      <c r="D8" s="122">
        <v>72</v>
      </c>
      <c r="E8" s="122">
        <v>120</v>
      </c>
      <c r="F8" s="122">
        <v>144</v>
      </c>
      <c r="G8" s="122">
        <v>168</v>
      </c>
      <c r="H8" s="123"/>
      <c r="I8" s="122"/>
      <c r="J8" s="124"/>
      <c r="K8" s="78"/>
      <c r="L8" s="75"/>
      <c r="M8" s="75"/>
      <c r="N8" s="75"/>
      <c r="O8" s="75"/>
      <c r="P8" s="75"/>
      <c r="Q8" s="75"/>
      <c r="R8" s="75"/>
    </row>
    <row r="9" spans="1:18" ht="15.75" thickBot="1" x14ac:dyDescent="0.3">
      <c r="A9" s="79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78"/>
      <c r="L9" s="75"/>
      <c r="M9" s="75"/>
      <c r="N9" s="75"/>
      <c r="O9" s="75"/>
      <c r="P9" s="75"/>
      <c r="Q9" s="75"/>
      <c r="R9" s="75"/>
    </row>
    <row r="10" spans="1:18" ht="15" x14ac:dyDescent="0.25">
      <c r="A10" s="80">
        <v>1</v>
      </c>
      <c r="B10" s="89" t="s">
        <v>130</v>
      </c>
      <c r="C10" s="90" t="s">
        <v>130</v>
      </c>
      <c r="D10" s="90" t="s">
        <v>130</v>
      </c>
      <c r="E10" s="90" t="s">
        <v>130</v>
      </c>
      <c r="F10" s="90" t="s">
        <v>130</v>
      </c>
      <c r="G10" s="90" t="s">
        <v>130</v>
      </c>
      <c r="H10" s="90"/>
      <c r="I10" s="90"/>
      <c r="J10" s="107"/>
      <c r="K10" s="75"/>
      <c r="L10" s="75"/>
      <c r="M10" s="75"/>
      <c r="N10" s="75"/>
      <c r="O10" s="75"/>
      <c r="P10" s="75"/>
      <c r="Q10" s="75"/>
      <c r="R10" s="75"/>
    </row>
    <row r="11" spans="1:18" ht="15" x14ac:dyDescent="0.25">
      <c r="A11" s="81">
        <v>2</v>
      </c>
      <c r="B11" s="91">
        <v>0.62</v>
      </c>
      <c r="C11" s="92">
        <v>0.68</v>
      </c>
      <c r="D11" s="92">
        <v>0.63</v>
      </c>
      <c r="E11" s="92">
        <v>0.64</v>
      </c>
      <c r="F11" s="92">
        <v>0.63</v>
      </c>
      <c r="G11" s="92">
        <v>0.64</v>
      </c>
      <c r="H11" s="92"/>
      <c r="I11" s="92"/>
      <c r="J11" s="108"/>
      <c r="K11" s="75"/>
      <c r="L11" s="75"/>
      <c r="M11" s="75"/>
      <c r="N11" s="75"/>
      <c r="O11" s="75"/>
      <c r="P11" s="75"/>
      <c r="Q11" s="75"/>
      <c r="R11" s="75"/>
    </row>
    <row r="12" spans="1:18" ht="15" x14ac:dyDescent="0.25">
      <c r="A12" s="81">
        <v>3</v>
      </c>
      <c r="B12" s="91">
        <v>1.03</v>
      </c>
      <c r="C12" s="92">
        <v>1</v>
      </c>
      <c r="D12" s="92">
        <v>1.03</v>
      </c>
      <c r="E12" s="92">
        <v>1.06</v>
      </c>
      <c r="F12" s="92">
        <v>0.98</v>
      </c>
      <c r="G12" s="92">
        <v>0.97</v>
      </c>
      <c r="H12" s="92"/>
      <c r="I12" s="92"/>
      <c r="J12" s="108"/>
      <c r="K12" s="75"/>
      <c r="L12" s="75"/>
      <c r="M12" s="75"/>
      <c r="N12" s="75"/>
      <c r="O12" s="75"/>
      <c r="P12" s="75"/>
      <c r="Q12" s="75"/>
      <c r="R12" s="75"/>
    </row>
    <row r="13" spans="1:18" ht="15" x14ac:dyDescent="0.25">
      <c r="A13" s="81">
        <v>4</v>
      </c>
      <c r="B13" s="91">
        <v>72.72</v>
      </c>
      <c r="C13" s="92">
        <v>80.930000000000007</v>
      </c>
      <c r="D13" s="92">
        <v>75.599999999999994</v>
      </c>
      <c r="E13" s="92">
        <v>75.400000000000006</v>
      </c>
      <c r="F13" s="92">
        <v>78.400000000000006</v>
      </c>
      <c r="G13" s="92">
        <v>94.1</v>
      </c>
      <c r="H13" s="92"/>
      <c r="I13" s="92"/>
      <c r="J13" s="108"/>
      <c r="K13" s="75"/>
      <c r="L13" s="75"/>
      <c r="M13" s="75"/>
      <c r="N13" s="75"/>
      <c r="O13" s="75"/>
      <c r="P13" s="75"/>
      <c r="Q13" s="75"/>
      <c r="R13" s="75"/>
    </row>
    <row r="14" spans="1:18" ht="15" x14ac:dyDescent="0.25">
      <c r="A14" s="81">
        <v>5</v>
      </c>
      <c r="B14" s="91">
        <v>91.99</v>
      </c>
      <c r="C14" s="92">
        <v>88.35</v>
      </c>
      <c r="D14" s="92">
        <v>104.9</v>
      </c>
      <c r="E14" s="92">
        <v>98.29</v>
      </c>
      <c r="F14" s="92">
        <v>90.3</v>
      </c>
      <c r="G14" s="92" t="s">
        <v>131</v>
      </c>
      <c r="H14" s="92"/>
      <c r="I14" s="92"/>
      <c r="J14" s="108"/>
      <c r="K14" s="75"/>
      <c r="L14" s="75"/>
      <c r="M14" s="75"/>
      <c r="N14" s="75"/>
      <c r="O14" s="75"/>
      <c r="P14" s="75"/>
      <c r="Q14" s="75"/>
      <c r="R14" s="75"/>
    </row>
    <row r="15" spans="1:18" ht="15" x14ac:dyDescent="0.25">
      <c r="A15" s="81">
        <v>6</v>
      </c>
      <c r="B15" s="91" t="s">
        <v>131</v>
      </c>
      <c r="C15" s="92" t="s">
        <v>131</v>
      </c>
      <c r="D15" s="92" t="s">
        <v>131</v>
      </c>
      <c r="E15" s="92" t="s">
        <v>131</v>
      </c>
      <c r="F15" s="92" t="s">
        <v>131</v>
      </c>
      <c r="G15" s="92" t="s">
        <v>131</v>
      </c>
      <c r="H15" s="92"/>
      <c r="I15" s="92"/>
      <c r="J15" s="108"/>
      <c r="K15" s="75"/>
      <c r="L15" s="75"/>
      <c r="M15" s="75"/>
      <c r="N15" s="75"/>
      <c r="O15" s="75"/>
      <c r="P15" s="75"/>
      <c r="Q15" s="75"/>
      <c r="R15" s="75"/>
    </row>
    <row r="16" spans="1:18" ht="15" x14ac:dyDescent="0.25">
      <c r="A16" s="81">
        <v>7</v>
      </c>
      <c r="B16" s="91">
        <v>21.16</v>
      </c>
      <c r="C16" s="92">
        <v>20.6</v>
      </c>
      <c r="D16" s="92">
        <v>22.25</v>
      </c>
      <c r="E16" s="92">
        <v>22.68</v>
      </c>
      <c r="F16" s="92">
        <v>21.75</v>
      </c>
      <c r="G16" s="92">
        <v>20.02</v>
      </c>
      <c r="H16" s="92"/>
      <c r="I16" s="92"/>
      <c r="J16" s="108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81">
        <v>8</v>
      </c>
      <c r="B17" s="91" t="s">
        <v>131</v>
      </c>
      <c r="C17" s="92" t="s">
        <v>131</v>
      </c>
      <c r="D17" s="92" t="s">
        <v>131</v>
      </c>
      <c r="E17" s="92" t="s">
        <v>131</v>
      </c>
      <c r="F17" s="92" t="s">
        <v>131</v>
      </c>
      <c r="G17" s="92" t="s">
        <v>131</v>
      </c>
      <c r="H17" s="92"/>
      <c r="I17" s="92"/>
      <c r="J17" s="108"/>
      <c r="K17" s="75"/>
      <c r="L17" s="75"/>
      <c r="M17" s="75"/>
      <c r="N17" s="75"/>
      <c r="O17" s="75"/>
      <c r="P17" s="75"/>
      <c r="Q17" s="75"/>
      <c r="R17" s="75"/>
    </row>
    <row r="18" spans="1:18" ht="15" x14ac:dyDescent="0.25">
      <c r="A18" s="81">
        <v>9</v>
      </c>
      <c r="B18" s="91">
        <v>29.08</v>
      </c>
      <c r="C18" s="92">
        <v>33.61</v>
      </c>
      <c r="D18" s="92">
        <v>39.96</v>
      </c>
      <c r="E18" s="92">
        <v>32.39</v>
      </c>
      <c r="F18" s="92">
        <v>29.68</v>
      </c>
      <c r="G18" s="92">
        <v>26.16</v>
      </c>
      <c r="H18" s="92"/>
      <c r="I18" s="92"/>
      <c r="J18" s="108"/>
      <c r="K18" s="75"/>
      <c r="L18" s="75"/>
      <c r="M18" s="75"/>
      <c r="N18" s="75"/>
      <c r="O18" s="75"/>
      <c r="P18" s="75"/>
      <c r="Q18" s="75"/>
      <c r="R18" s="75"/>
    </row>
    <row r="19" spans="1:18" ht="15" x14ac:dyDescent="0.25">
      <c r="A19" s="81">
        <v>10</v>
      </c>
      <c r="B19" s="91">
        <v>37.67</v>
      </c>
      <c r="C19" s="92">
        <v>38.21</v>
      </c>
      <c r="D19" s="92">
        <v>38.39</v>
      </c>
      <c r="E19" s="92">
        <v>36.700000000000003</v>
      </c>
      <c r="F19" s="92">
        <v>36.92</v>
      </c>
      <c r="G19" s="92">
        <v>32.49</v>
      </c>
      <c r="H19" s="92"/>
      <c r="I19" s="92"/>
      <c r="J19" s="108"/>
      <c r="K19" s="75"/>
      <c r="L19" s="75"/>
      <c r="M19" s="75"/>
      <c r="N19" s="75"/>
      <c r="O19" s="75"/>
      <c r="P19" s="75"/>
      <c r="Q19" s="75"/>
      <c r="R19" s="75"/>
    </row>
    <row r="20" spans="1:18" ht="15" x14ac:dyDescent="0.25">
      <c r="A20" s="81">
        <v>11</v>
      </c>
      <c r="B20" s="91">
        <v>68.3</v>
      </c>
      <c r="C20" s="92">
        <v>66.48</v>
      </c>
      <c r="D20" s="92">
        <v>67.22</v>
      </c>
      <c r="E20" s="92">
        <v>67.260000000000005</v>
      </c>
      <c r="F20" s="92">
        <v>67.75</v>
      </c>
      <c r="G20" s="92">
        <v>69.930000000000007</v>
      </c>
      <c r="H20" s="92"/>
      <c r="I20" s="92"/>
      <c r="J20" s="108"/>
      <c r="K20" s="75"/>
      <c r="L20" s="75"/>
      <c r="M20" s="75"/>
      <c r="N20" s="75"/>
      <c r="O20" s="75"/>
      <c r="P20" s="75"/>
      <c r="Q20" s="75"/>
      <c r="R20" s="75"/>
    </row>
    <row r="21" spans="1:18" ht="15" x14ac:dyDescent="0.25">
      <c r="A21" s="81">
        <v>12</v>
      </c>
      <c r="B21" s="91">
        <v>7.0570000000000004</v>
      </c>
      <c r="C21" s="92">
        <v>7.4719899999999999</v>
      </c>
      <c r="D21" s="92">
        <v>7.5360199999999997</v>
      </c>
      <c r="E21" s="92">
        <v>7.8453999999999997</v>
      </c>
      <c r="F21" s="92">
        <v>8.0418400000000005</v>
      </c>
      <c r="G21" s="92">
        <v>7.8343699999999998</v>
      </c>
      <c r="H21" s="92"/>
      <c r="I21" s="92"/>
      <c r="J21" s="108"/>
      <c r="K21" s="75"/>
      <c r="L21" s="75"/>
      <c r="M21" s="75"/>
      <c r="N21" s="75"/>
      <c r="O21" s="75"/>
      <c r="P21" s="75"/>
      <c r="Q21" s="75"/>
      <c r="R21" s="75"/>
    </row>
    <row r="22" spans="1:18" ht="15" x14ac:dyDescent="0.25">
      <c r="A22" s="81">
        <v>13</v>
      </c>
      <c r="B22" s="91" t="s">
        <v>130</v>
      </c>
      <c r="C22" s="92"/>
      <c r="D22" s="92"/>
      <c r="E22" s="92"/>
      <c r="F22" s="92"/>
      <c r="G22" s="92" t="s">
        <v>130</v>
      </c>
      <c r="H22" s="92"/>
      <c r="I22" s="92"/>
      <c r="J22" s="108"/>
      <c r="K22" s="75"/>
      <c r="L22" s="75"/>
      <c r="M22" s="75"/>
      <c r="N22" s="75"/>
      <c r="O22" s="75"/>
      <c r="P22" s="75"/>
      <c r="Q22" s="75"/>
      <c r="R22" s="75"/>
    </row>
    <row r="23" spans="1:18" ht="15" x14ac:dyDescent="0.25">
      <c r="A23" s="81">
        <v>14</v>
      </c>
      <c r="B23" s="91" t="s">
        <v>130</v>
      </c>
      <c r="C23" s="92"/>
      <c r="D23" s="92"/>
      <c r="E23" s="92"/>
      <c r="F23" s="92"/>
      <c r="G23" s="92" t="s">
        <v>130</v>
      </c>
      <c r="H23" s="92"/>
      <c r="I23" s="92"/>
      <c r="J23" s="108"/>
      <c r="K23" s="75"/>
      <c r="L23" s="75"/>
      <c r="M23" s="75"/>
      <c r="N23" s="75"/>
      <c r="O23" s="75"/>
      <c r="P23" s="75"/>
      <c r="Q23" s="75"/>
      <c r="R23" s="75"/>
    </row>
    <row r="24" spans="1:18" ht="15" x14ac:dyDescent="0.25">
      <c r="A24" s="81">
        <v>15</v>
      </c>
      <c r="B24" s="91"/>
      <c r="C24" s="92"/>
      <c r="D24" s="92"/>
      <c r="E24" s="92"/>
      <c r="F24" s="92"/>
      <c r="G24" s="92"/>
      <c r="H24" s="92"/>
      <c r="I24" s="92"/>
      <c r="J24" s="108"/>
      <c r="K24" s="75"/>
      <c r="L24" s="75"/>
      <c r="M24" s="75"/>
      <c r="N24" s="75"/>
      <c r="O24" s="75"/>
      <c r="P24" s="75"/>
      <c r="Q24" s="75"/>
      <c r="R24" s="75"/>
    </row>
    <row r="25" spans="1:18" ht="15" x14ac:dyDescent="0.25">
      <c r="A25" s="81">
        <v>16</v>
      </c>
      <c r="B25" s="109"/>
      <c r="C25" s="110"/>
      <c r="D25" s="110"/>
      <c r="E25" s="110"/>
      <c r="F25" s="110"/>
      <c r="G25" s="111"/>
      <c r="H25" s="111"/>
      <c r="I25" s="111"/>
      <c r="J25" s="108"/>
      <c r="K25" s="75"/>
      <c r="L25" s="75"/>
      <c r="M25" s="75"/>
      <c r="N25" s="75"/>
      <c r="O25" s="75"/>
      <c r="P25" s="75"/>
      <c r="Q25" s="75"/>
      <c r="R25" s="75"/>
    </row>
    <row r="26" spans="1:18" ht="15" x14ac:dyDescent="0.25">
      <c r="A26" s="81">
        <v>17</v>
      </c>
      <c r="B26" s="109"/>
      <c r="C26" s="110"/>
      <c r="D26" s="110"/>
      <c r="E26" s="110"/>
      <c r="F26" s="110"/>
      <c r="G26" s="111"/>
      <c r="H26" s="111"/>
      <c r="I26" s="111"/>
      <c r="J26" s="108"/>
      <c r="K26" s="75"/>
      <c r="L26" s="75"/>
      <c r="M26" s="75"/>
      <c r="N26" s="75"/>
      <c r="O26" s="75"/>
      <c r="P26" s="75"/>
      <c r="Q26" s="75"/>
      <c r="R26" s="75"/>
    </row>
    <row r="27" spans="1:18" ht="15" x14ac:dyDescent="0.25">
      <c r="A27" s="81">
        <v>18</v>
      </c>
      <c r="B27" s="109"/>
      <c r="C27" s="110"/>
      <c r="D27" s="110"/>
      <c r="E27" s="110"/>
      <c r="F27" s="110"/>
      <c r="G27" s="111"/>
      <c r="H27" s="111"/>
      <c r="I27" s="111"/>
      <c r="J27" s="108"/>
      <c r="K27" s="75"/>
      <c r="L27" s="75"/>
      <c r="M27" s="75"/>
      <c r="N27" s="75"/>
      <c r="O27" s="75"/>
      <c r="P27" s="75"/>
      <c r="Q27" s="75"/>
      <c r="R27" s="75"/>
    </row>
    <row r="28" spans="1:18" ht="15" x14ac:dyDescent="0.25">
      <c r="A28" s="81">
        <v>19</v>
      </c>
      <c r="B28" s="109"/>
      <c r="C28" s="110"/>
      <c r="D28" s="110"/>
      <c r="E28" s="110"/>
      <c r="F28" s="110"/>
      <c r="G28" s="111"/>
      <c r="H28" s="111"/>
      <c r="I28" s="111"/>
      <c r="J28" s="108"/>
      <c r="K28" s="75"/>
      <c r="L28" s="75"/>
      <c r="M28" s="75"/>
      <c r="N28" s="75"/>
      <c r="O28" s="75"/>
      <c r="P28" s="75"/>
      <c r="Q28" s="75"/>
      <c r="R28" s="75"/>
    </row>
    <row r="29" spans="1:18" ht="15" x14ac:dyDescent="0.25">
      <c r="A29" s="81">
        <v>20</v>
      </c>
      <c r="B29" s="109"/>
      <c r="C29" s="110"/>
      <c r="D29" s="110"/>
      <c r="E29" s="110"/>
      <c r="F29" s="110"/>
      <c r="G29" s="111"/>
      <c r="H29" s="111"/>
      <c r="I29" s="111"/>
      <c r="J29" s="108"/>
      <c r="K29" s="75"/>
      <c r="L29" s="75"/>
      <c r="M29" s="75"/>
      <c r="N29" s="75"/>
      <c r="O29" s="75"/>
      <c r="P29" s="75"/>
      <c r="Q29" s="75"/>
      <c r="R29" s="75"/>
    </row>
    <row r="30" spans="1:18" ht="15" x14ac:dyDescent="0.25">
      <c r="A30" s="81">
        <v>21</v>
      </c>
      <c r="B30" s="109"/>
      <c r="C30" s="110"/>
      <c r="D30" s="110"/>
      <c r="E30" s="110"/>
      <c r="F30" s="110"/>
      <c r="G30" s="111"/>
      <c r="H30" s="111"/>
      <c r="I30" s="111"/>
      <c r="J30" s="108"/>
      <c r="K30" s="75"/>
      <c r="L30" s="75"/>
      <c r="M30" s="75"/>
      <c r="N30" s="75"/>
      <c r="O30" s="75"/>
      <c r="P30" s="75"/>
      <c r="Q30" s="75"/>
      <c r="R30" s="75"/>
    </row>
    <row r="31" spans="1:18" ht="15" x14ac:dyDescent="0.25">
      <c r="A31" s="81">
        <v>22</v>
      </c>
      <c r="B31" s="109"/>
      <c r="C31" s="110"/>
      <c r="D31" s="110"/>
      <c r="E31" s="110"/>
      <c r="F31" s="110"/>
      <c r="G31" s="111"/>
      <c r="H31" s="111"/>
      <c r="I31" s="111"/>
      <c r="J31" s="108"/>
      <c r="K31" s="82"/>
      <c r="L31" s="82"/>
      <c r="M31" s="82"/>
      <c r="N31" s="82"/>
      <c r="O31" s="82"/>
      <c r="P31" s="82"/>
      <c r="Q31" s="82"/>
      <c r="R31" s="82"/>
    </row>
    <row r="32" spans="1:18" ht="15" x14ac:dyDescent="0.25">
      <c r="A32" s="81">
        <v>23</v>
      </c>
      <c r="B32" s="109"/>
      <c r="C32" s="110"/>
      <c r="D32" s="110"/>
      <c r="E32" s="110"/>
      <c r="F32" s="110"/>
      <c r="G32" s="111"/>
      <c r="H32" s="111"/>
      <c r="I32" s="111"/>
      <c r="J32" s="108"/>
      <c r="K32" s="82"/>
      <c r="L32" s="82"/>
      <c r="M32" s="82"/>
      <c r="N32" s="82"/>
      <c r="O32" s="82"/>
      <c r="P32" s="82"/>
      <c r="Q32" s="82"/>
      <c r="R32" s="82"/>
    </row>
    <row r="33" spans="1:18" ht="15" x14ac:dyDescent="0.25">
      <c r="A33" s="81">
        <v>24</v>
      </c>
      <c r="B33" s="109"/>
      <c r="C33" s="110"/>
      <c r="D33" s="110"/>
      <c r="E33" s="110"/>
      <c r="F33" s="110"/>
      <c r="G33" s="111"/>
      <c r="H33" s="111"/>
      <c r="I33" s="111"/>
      <c r="J33" s="108"/>
      <c r="K33" s="82"/>
      <c r="L33" s="82"/>
      <c r="M33" s="82"/>
      <c r="N33" s="82"/>
      <c r="O33" s="82"/>
      <c r="P33" s="82"/>
      <c r="Q33" s="82"/>
      <c r="R33" s="82"/>
    </row>
    <row r="34" spans="1:18" ht="15" x14ac:dyDescent="0.25">
      <c r="A34" s="81">
        <v>25</v>
      </c>
      <c r="B34" s="112"/>
      <c r="C34" s="113"/>
      <c r="D34" s="113"/>
      <c r="E34" s="113"/>
      <c r="F34" s="113"/>
      <c r="G34" s="111"/>
      <c r="H34" s="111"/>
      <c r="I34" s="111"/>
      <c r="J34" s="114"/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81">
        <v>26</v>
      </c>
      <c r="B35" s="112"/>
      <c r="C35" s="113"/>
      <c r="D35" s="113"/>
      <c r="E35" s="113"/>
      <c r="F35" s="113"/>
      <c r="G35" s="111"/>
      <c r="H35" s="111"/>
      <c r="I35" s="111"/>
      <c r="J35" s="114"/>
      <c r="K35" s="82"/>
      <c r="L35" s="82"/>
      <c r="M35" s="82"/>
      <c r="N35" s="82"/>
      <c r="O35" s="82"/>
      <c r="P35" s="82"/>
      <c r="Q35" s="82"/>
      <c r="R35" s="82"/>
    </row>
    <row r="36" spans="1:18" ht="15" x14ac:dyDescent="0.25">
      <c r="A36" s="81">
        <v>27</v>
      </c>
      <c r="B36" s="112"/>
      <c r="C36" s="113"/>
      <c r="D36" s="113"/>
      <c r="E36" s="113"/>
      <c r="F36" s="113"/>
      <c r="G36" s="111"/>
      <c r="H36" s="111"/>
      <c r="I36" s="111"/>
      <c r="J36" s="114"/>
      <c r="K36" s="82"/>
      <c r="L36" s="82"/>
      <c r="M36" s="82"/>
      <c r="N36" s="82"/>
      <c r="O36" s="82"/>
      <c r="P36" s="82"/>
      <c r="Q36" s="82"/>
      <c r="R36" s="82"/>
    </row>
    <row r="37" spans="1:18" ht="15" x14ac:dyDescent="0.25">
      <c r="A37" s="81">
        <v>28</v>
      </c>
      <c r="B37" s="112"/>
      <c r="C37" s="113"/>
      <c r="D37" s="113"/>
      <c r="E37" s="113"/>
      <c r="F37" s="113"/>
      <c r="G37" s="111"/>
      <c r="H37" s="111"/>
      <c r="I37" s="111"/>
      <c r="J37" s="114"/>
      <c r="K37" s="82"/>
      <c r="L37" s="82"/>
      <c r="M37" s="82"/>
      <c r="N37" s="82"/>
      <c r="O37" s="82"/>
      <c r="P37" s="82"/>
      <c r="Q37" s="82"/>
      <c r="R37" s="82"/>
    </row>
    <row r="38" spans="1:18" ht="15" x14ac:dyDescent="0.25">
      <c r="A38" s="81">
        <v>29</v>
      </c>
      <c r="B38" s="112"/>
      <c r="C38" s="113"/>
      <c r="D38" s="113"/>
      <c r="E38" s="113"/>
      <c r="F38" s="113"/>
      <c r="G38" s="111"/>
      <c r="H38" s="111"/>
      <c r="I38" s="111"/>
      <c r="J38" s="114"/>
      <c r="K38" s="82"/>
      <c r="L38" s="82"/>
      <c r="M38" s="82"/>
      <c r="N38" s="82"/>
      <c r="O38" s="82"/>
      <c r="P38" s="82"/>
      <c r="Q38" s="82"/>
      <c r="R38" s="82"/>
    </row>
    <row r="39" spans="1:18" ht="15" customHeight="1" x14ac:dyDescent="0.25">
      <c r="A39" s="81">
        <v>30</v>
      </c>
      <c r="B39" s="112"/>
      <c r="C39" s="113"/>
      <c r="D39" s="113"/>
      <c r="E39" s="113"/>
      <c r="F39" s="113"/>
      <c r="G39" s="111"/>
      <c r="H39" s="111"/>
      <c r="I39" s="111"/>
      <c r="J39" s="114"/>
      <c r="K39" s="83"/>
      <c r="L39" s="84"/>
      <c r="M39" s="84"/>
      <c r="N39" s="84"/>
      <c r="O39" s="84"/>
      <c r="P39" s="84"/>
      <c r="Q39" s="84"/>
      <c r="R39" s="84"/>
    </row>
    <row r="40" spans="1:18" ht="15" x14ac:dyDescent="0.25">
      <c r="A40" s="81">
        <v>31</v>
      </c>
      <c r="B40" s="112"/>
      <c r="C40" s="113"/>
      <c r="D40" s="113"/>
      <c r="E40" s="113"/>
      <c r="F40" s="113"/>
      <c r="G40" s="111"/>
      <c r="H40" s="111"/>
      <c r="I40" s="111"/>
      <c r="J40" s="114"/>
      <c r="K40" s="85"/>
      <c r="L40" s="84"/>
      <c r="M40" s="84"/>
      <c r="N40" s="84"/>
      <c r="O40" s="84"/>
      <c r="P40" s="84"/>
      <c r="Q40" s="84"/>
      <c r="R40" s="84"/>
    </row>
    <row r="41" spans="1:18" ht="15" x14ac:dyDescent="0.25">
      <c r="A41" s="81">
        <v>32</v>
      </c>
      <c r="B41" s="112"/>
      <c r="C41" s="113"/>
      <c r="D41" s="113"/>
      <c r="E41" s="113"/>
      <c r="F41" s="113"/>
      <c r="G41" s="111"/>
      <c r="H41" s="111"/>
      <c r="I41" s="111"/>
      <c r="J41" s="114"/>
      <c r="K41" s="85"/>
      <c r="L41" s="84"/>
      <c r="M41" s="84"/>
      <c r="N41" s="84"/>
      <c r="O41" s="84"/>
      <c r="P41" s="84"/>
      <c r="Q41" s="84"/>
      <c r="R41" s="84"/>
    </row>
    <row r="42" spans="1:18" ht="15" x14ac:dyDescent="0.25">
      <c r="A42" s="81">
        <v>33</v>
      </c>
      <c r="B42" s="112"/>
      <c r="C42" s="113"/>
      <c r="D42" s="113"/>
      <c r="E42" s="113"/>
      <c r="F42" s="113"/>
      <c r="G42" s="111"/>
      <c r="H42" s="111"/>
      <c r="I42" s="111"/>
      <c r="J42" s="114"/>
      <c r="K42" s="157" t="s">
        <v>30</v>
      </c>
      <c r="L42" s="158"/>
      <c r="M42" s="158"/>
      <c r="N42" s="158"/>
      <c r="O42" s="158"/>
      <c r="P42" s="158"/>
      <c r="Q42" s="158"/>
      <c r="R42" s="158"/>
    </row>
    <row r="43" spans="1:18" ht="15" x14ac:dyDescent="0.25">
      <c r="A43" s="81">
        <v>34</v>
      </c>
      <c r="B43" s="112"/>
      <c r="C43" s="113"/>
      <c r="D43" s="113"/>
      <c r="E43" s="113"/>
      <c r="F43" s="113"/>
      <c r="G43" s="111"/>
      <c r="H43" s="111"/>
      <c r="I43" s="111"/>
      <c r="J43" s="114"/>
      <c r="K43" s="86"/>
      <c r="L43" s="87"/>
      <c r="M43" s="87"/>
      <c r="N43" s="87"/>
      <c r="O43" s="87"/>
      <c r="P43" s="87"/>
      <c r="Q43" s="87"/>
      <c r="R43" s="87"/>
    </row>
    <row r="44" spans="1:18" ht="15" x14ac:dyDescent="0.25">
      <c r="A44" s="81">
        <v>35</v>
      </c>
      <c r="B44" s="112"/>
      <c r="C44" s="113"/>
      <c r="D44" s="113"/>
      <c r="E44" s="113"/>
      <c r="F44" s="113"/>
      <c r="G44" s="111"/>
      <c r="H44" s="111"/>
      <c r="I44" s="111"/>
      <c r="J44" s="114"/>
      <c r="K44" s="86"/>
      <c r="L44" s="87"/>
      <c r="M44" s="87"/>
      <c r="N44" s="87"/>
      <c r="O44" s="87"/>
      <c r="P44" s="87"/>
      <c r="Q44" s="87"/>
      <c r="R44" s="87"/>
    </row>
    <row r="45" spans="1:18" ht="15" x14ac:dyDescent="0.25">
      <c r="A45" s="81">
        <v>36</v>
      </c>
      <c r="B45" s="112"/>
      <c r="C45" s="113"/>
      <c r="D45" s="113"/>
      <c r="E45" s="113"/>
      <c r="F45" s="113"/>
      <c r="G45" s="111"/>
      <c r="H45" s="111"/>
      <c r="I45" s="111"/>
      <c r="J45" s="114"/>
      <c r="K45" s="86"/>
      <c r="L45" s="87"/>
      <c r="M45" s="87"/>
      <c r="N45" s="87"/>
      <c r="O45" s="87"/>
      <c r="P45" s="87"/>
      <c r="Q45" s="87"/>
      <c r="R45" s="87"/>
    </row>
    <row r="46" spans="1:18" ht="15" x14ac:dyDescent="0.25">
      <c r="A46" s="81">
        <v>37</v>
      </c>
      <c r="B46" s="115"/>
      <c r="C46" s="111"/>
      <c r="D46" s="111"/>
      <c r="E46" s="116"/>
      <c r="F46" s="111"/>
      <c r="G46" s="111"/>
      <c r="H46" s="111"/>
      <c r="I46" s="111"/>
      <c r="J46" s="108"/>
      <c r="K46" s="86"/>
      <c r="L46" s="87"/>
      <c r="M46" s="87"/>
      <c r="N46" s="87"/>
      <c r="O46" s="87"/>
      <c r="P46" s="87"/>
      <c r="Q46" s="87"/>
      <c r="R46" s="87"/>
    </row>
    <row r="47" spans="1:18" ht="15" x14ac:dyDescent="0.25">
      <c r="A47" s="81">
        <v>38</v>
      </c>
      <c r="B47" s="115"/>
      <c r="C47" s="111"/>
      <c r="D47" s="111"/>
      <c r="E47" s="116"/>
      <c r="F47" s="111"/>
      <c r="G47" s="111"/>
      <c r="H47" s="111"/>
      <c r="I47" s="111"/>
      <c r="J47" s="108"/>
      <c r="K47" s="82"/>
      <c r="L47" s="82"/>
      <c r="M47" s="82"/>
      <c r="N47" s="82"/>
      <c r="O47" s="82"/>
      <c r="P47" s="82"/>
      <c r="Q47" s="82"/>
      <c r="R47" s="82"/>
    </row>
    <row r="48" spans="1:18" ht="15" x14ac:dyDescent="0.25">
      <c r="A48" s="81">
        <v>39</v>
      </c>
      <c r="B48" s="115"/>
      <c r="C48" s="111"/>
      <c r="D48" s="111"/>
      <c r="E48" s="116"/>
      <c r="F48" s="111"/>
      <c r="G48" s="111"/>
      <c r="H48" s="111"/>
      <c r="I48" s="111"/>
      <c r="J48" s="114"/>
      <c r="K48" s="82"/>
      <c r="L48" s="82"/>
      <c r="M48" s="82"/>
      <c r="N48" s="82"/>
      <c r="O48" s="82"/>
      <c r="P48" s="82"/>
      <c r="Q48" s="82"/>
      <c r="R48" s="82"/>
    </row>
    <row r="49" spans="1:29" ht="15" x14ac:dyDescent="0.25">
      <c r="A49" s="81">
        <v>40</v>
      </c>
      <c r="B49" s="115"/>
      <c r="C49" s="111"/>
      <c r="D49" s="111"/>
      <c r="E49" s="116"/>
      <c r="F49" s="111"/>
      <c r="G49" s="111"/>
      <c r="H49" s="111"/>
      <c r="I49" s="111"/>
      <c r="J49" s="114"/>
      <c r="K49" s="82"/>
      <c r="L49" s="82"/>
      <c r="M49" s="82"/>
      <c r="N49" s="82"/>
      <c r="O49" s="82"/>
      <c r="P49" s="82"/>
      <c r="Q49" s="82"/>
      <c r="R49" s="82"/>
    </row>
    <row r="50" spans="1:29" ht="15" x14ac:dyDescent="0.25">
      <c r="A50" s="81">
        <v>41</v>
      </c>
      <c r="B50" s="115"/>
      <c r="C50" s="111"/>
      <c r="D50" s="111"/>
      <c r="E50" s="116"/>
      <c r="F50" s="111"/>
      <c r="G50" s="111"/>
      <c r="H50" s="111"/>
      <c r="I50" s="111"/>
      <c r="J50" s="114"/>
      <c r="K50" s="82"/>
      <c r="L50" s="82"/>
      <c r="M50" s="82"/>
      <c r="N50" s="82"/>
      <c r="O50" s="82"/>
      <c r="P50" s="82"/>
      <c r="Q50" s="82"/>
      <c r="R50" s="82"/>
    </row>
    <row r="51" spans="1:29" ht="15" x14ac:dyDescent="0.25">
      <c r="A51" s="81">
        <v>42</v>
      </c>
      <c r="B51" s="115"/>
      <c r="C51" s="111"/>
      <c r="D51" s="111"/>
      <c r="E51" s="116"/>
      <c r="F51" s="111"/>
      <c r="G51" s="111"/>
      <c r="H51" s="111"/>
      <c r="I51" s="111"/>
      <c r="J51" s="114"/>
      <c r="K51" s="82"/>
      <c r="L51" s="82"/>
      <c r="M51" s="82"/>
      <c r="N51" s="82"/>
      <c r="O51" s="82"/>
      <c r="P51" s="82"/>
      <c r="Q51" s="82"/>
      <c r="R51" s="82"/>
    </row>
    <row r="52" spans="1:29" ht="15" x14ac:dyDescent="0.25">
      <c r="A52" s="81">
        <v>43</v>
      </c>
      <c r="B52" s="115"/>
      <c r="C52" s="111"/>
      <c r="D52" s="111"/>
      <c r="E52" s="116"/>
      <c r="F52" s="111"/>
      <c r="G52" s="111"/>
      <c r="H52" s="111"/>
      <c r="I52" s="111"/>
      <c r="J52" s="114"/>
      <c r="K52" s="82"/>
      <c r="L52" s="82"/>
      <c r="M52" s="82"/>
      <c r="N52" s="82"/>
      <c r="O52" s="82"/>
      <c r="P52" s="82"/>
      <c r="Q52" s="82"/>
      <c r="R52" s="82"/>
    </row>
    <row r="53" spans="1:29" ht="15" x14ac:dyDescent="0.25">
      <c r="A53" s="81">
        <v>44</v>
      </c>
      <c r="B53" s="115"/>
      <c r="C53" s="111"/>
      <c r="D53" s="111"/>
      <c r="E53" s="116"/>
      <c r="F53" s="111"/>
      <c r="G53" s="111"/>
      <c r="H53" s="111"/>
      <c r="I53" s="111"/>
      <c r="J53" s="114"/>
      <c r="K53" s="82"/>
      <c r="L53" s="82"/>
      <c r="M53" s="82"/>
      <c r="N53" s="82"/>
      <c r="O53" s="82"/>
      <c r="P53" s="82"/>
      <c r="Q53" s="82"/>
      <c r="R53" s="82"/>
    </row>
    <row r="54" spans="1:29" ht="15" x14ac:dyDescent="0.25">
      <c r="A54" s="81">
        <v>45</v>
      </c>
      <c r="B54" s="115"/>
      <c r="C54" s="111"/>
      <c r="D54" s="111"/>
      <c r="E54" s="116"/>
      <c r="F54" s="111"/>
      <c r="G54" s="111"/>
      <c r="H54" s="111"/>
      <c r="I54" s="111"/>
      <c r="J54" s="114"/>
      <c r="K54" s="82"/>
      <c r="L54" s="82"/>
      <c r="M54" s="82"/>
      <c r="N54" s="82"/>
      <c r="O54" s="82"/>
      <c r="P54" s="82"/>
      <c r="Q54" s="82"/>
      <c r="R54" s="82"/>
    </row>
    <row r="55" spans="1:29" ht="15" x14ac:dyDescent="0.25">
      <c r="A55" s="81">
        <v>46</v>
      </c>
      <c r="B55" s="115"/>
      <c r="C55" s="111"/>
      <c r="D55" s="111"/>
      <c r="E55" s="116"/>
      <c r="F55" s="111"/>
      <c r="G55" s="111"/>
      <c r="H55" s="111"/>
      <c r="I55" s="111"/>
      <c r="J55" s="114"/>
      <c r="K55" s="82"/>
      <c r="L55" s="82"/>
      <c r="M55" s="82"/>
      <c r="N55" s="82"/>
      <c r="O55" s="82"/>
      <c r="P55" s="82"/>
      <c r="Q55" s="82"/>
      <c r="R55" s="82"/>
    </row>
    <row r="56" spans="1:29" ht="15" x14ac:dyDescent="0.25">
      <c r="A56" s="81">
        <v>47</v>
      </c>
      <c r="B56" s="115"/>
      <c r="C56" s="111"/>
      <c r="D56" s="111"/>
      <c r="E56" s="116"/>
      <c r="F56" s="111"/>
      <c r="G56" s="111"/>
      <c r="H56" s="111"/>
      <c r="I56" s="111"/>
      <c r="J56" s="114"/>
      <c r="K56" s="82"/>
      <c r="L56" s="82"/>
      <c r="M56" s="82"/>
      <c r="N56" s="82"/>
      <c r="O56" s="82"/>
      <c r="P56" s="82"/>
      <c r="Q56" s="82"/>
      <c r="R56" s="82"/>
    </row>
    <row r="57" spans="1:29" ht="15" x14ac:dyDescent="0.25">
      <c r="A57" s="81">
        <v>48</v>
      </c>
      <c r="B57" s="115"/>
      <c r="C57" s="111"/>
      <c r="D57" s="111"/>
      <c r="E57" s="116"/>
      <c r="F57" s="111"/>
      <c r="G57" s="111"/>
      <c r="H57" s="111"/>
      <c r="I57" s="111"/>
      <c r="J57" s="114"/>
      <c r="K57" s="82"/>
      <c r="L57" s="82"/>
      <c r="M57" s="82"/>
      <c r="N57" s="82"/>
      <c r="O57" s="82"/>
      <c r="P57" s="82"/>
      <c r="Q57" s="82"/>
      <c r="R57" s="82"/>
    </row>
    <row r="58" spans="1:29" ht="15" x14ac:dyDescent="0.25">
      <c r="A58" s="81">
        <v>49</v>
      </c>
      <c r="B58" s="115"/>
      <c r="C58" s="111"/>
      <c r="D58" s="111"/>
      <c r="E58" s="116"/>
      <c r="F58" s="111"/>
      <c r="G58" s="111"/>
      <c r="H58" s="111"/>
      <c r="I58" s="111"/>
      <c r="J58" s="114"/>
      <c r="K58" s="82"/>
      <c r="L58" s="82"/>
      <c r="M58" s="82"/>
      <c r="N58" s="82"/>
      <c r="O58" s="82"/>
      <c r="P58" s="82"/>
      <c r="Q58" s="82"/>
      <c r="R58" s="82"/>
    </row>
    <row r="59" spans="1:29" ht="15.75" thickBot="1" x14ac:dyDescent="0.3">
      <c r="A59" s="88">
        <v>50</v>
      </c>
      <c r="B59" s="117"/>
      <c r="C59" s="118"/>
      <c r="D59" s="118"/>
      <c r="E59" s="119"/>
      <c r="F59" s="118"/>
      <c r="G59" s="118"/>
      <c r="H59" s="118"/>
      <c r="I59" s="118"/>
      <c r="J59" s="120"/>
      <c r="K59" s="82"/>
      <c r="L59" s="82"/>
      <c r="M59" s="82"/>
      <c r="N59" s="82"/>
      <c r="O59" s="82"/>
      <c r="P59" s="82"/>
      <c r="Q59" s="82"/>
      <c r="R59" s="82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5" t="s">
        <v>26</v>
      </c>
      <c r="C63" s="166"/>
      <c r="D63" s="166"/>
      <c r="E63" s="166"/>
      <c r="F63" s="166"/>
      <c r="G63" s="166"/>
      <c r="H63" s="166"/>
      <c r="I63" s="166"/>
      <c r="J63" s="166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 t="str">
        <f t="shared" ref="B66:B115" si="0">IF((B10&lt;&gt;0)*ISNUMBER(B10),100*(B10/B10),"")</f>
        <v/>
      </c>
      <c r="C66" s="19" t="str">
        <f t="shared" ref="C66:C115" si="1">IF((B10&lt;&gt;0)*ISNUMBER(C10),100*(C10/B10),"")</f>
        <v/>
      </c>
      <c r="D66" s="19" t="str">
        <f t="shared" ref="D66:D115" si="2">IF((B10&lt;&gt;0)*ISNUMBER(D10),100*(D10/B10),"")</f>
        <v/>
      </c>
      <c r="E66" s="19" t="str">
        <f t="shared" ref="E66:E115" si="3">IF((B10&lt;&gt;0)*ISNUMBER(E10),100*(E10/B10),"")</f>
        <v/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109.67741935483872</v>
      </c>
      <c r="D67" s="19">
        <f t="shared" si="2"/>
        <v>101.61290322580645</v>
      </c>
      <c r="E67" s="19">
        <f t="shared" si="3"/>
        <v>103.2258064516129</v>
      </c>
      <c r="F67" s="19">
        <f t="shared" si="4"/>
        <v>101.61290322580645</v>
      </c>
      <c r="G67" s="19">
        <f t="shared" si="5"/>
        <v>103.2258064516129</v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97.087378640776706</v>
      </c>
      <c r="D68" s="19">
        <f t="shared" si="2"/>
        <v>100</v>
      </c>
      <c r="E68" s="19">
        <f t="shared" si="3"/>
        <v>102.91262135922329</v>
      </c>
      <c r="F68" s="19">
        <f t="shared" si="4"/>
        <v>95.145631067961162</v>
      </c>
      <c r="G68" s="19">
        <f t="shared" si="5"/>
        <v>94.174757281553383</v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111.28987898789879</v>
      </c>
      <c r="D69" s="19">
        <f t="shared" si="2"/>
        <v>103.96039603960396</v>
      </c>
      <c r="E69" s="19">
        <f t="shared" si="3"/>
        <v>103.68536853685369</v>
      </c>
      <c r="F69" s="19">
        <f t="shared" si="4"/>
        <v>107.81078107810782</v>
      </c>
      <c r="G69" s="19">
        <f t="shared" si="5"/>
        <v>129.4004400440044</v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96.043048157408421</v>
      </c>
      <c r="D70" s="19">
        <f t="shared" si="2"/>
        <v>114.03413414501577</v>
      </c>
      <c r="E70" s="19">
        <f t="shared" si="3"/>
        <v>106.84857049679314</v>
      </c>
      <c r="F70" s="19">
        <f t="shared" si="4"/>
        <v>98.162843787368189</v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 t="str">
        <f t="shared" si="0"/>
        <v/>
      </c>
      <c r="C71" s="19" t="str">
        <f t="shared" si="1"/>
        <v/>
      </c>
      <c r="D71" s="19" t="str">
        <f t="shared" si="2"/>
        <v/>
      </c>
      <c r="E71" s="19" t="str">
        <f t="shared" si="3"/>
        <v/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97.35349716446126</v>
      </c>
      <c r="D72" s="19">
        <f t="shared" si="2"/>
        <v>105.15122873345936</v>
      </c>
      <c r="E72" s="19">
        <f t="shared" si="3"/>
        <v>107.18336483931947</v>
      </c>
      <c r="F72" s="19">
        <f t="shared" si="4"/>
        <v>102.7882797731569</v>
      </c>
      <c r="G72" s="19">
        <f t="shared" si="5"/>
        <v>94.612476370510393</v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 t="str">
        <f t="shared" si="0"/>
        <v/>
      </c>
      <c r="C73" s="19" t="str">
        <f t="shared" si="1"/>
        <v/>
      </c>
      <c r="D73" s="19" t="str">
        <f t="shared" si="2"/>
        <v/>
      </c>
      <c r="E73" s="19" t="str">
        <f t="shared" si="3"/>
        <v/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115.57771664374141</v>
      </c>
      <c r="D74" s="19">
        <f t="shared" si="2"/>
        <v>137.41403026134802</v>
      </c>
      <c r="E74" s="19">
        <f t="shared" si="3"/>
        <v>111.38239339752407</v>
      </c>
      <c r="F74" s="19">
        <f t="shared" si="4"/>
        <v>102.06327372764787</v>
      </c>
      <c r="G74" s="19">
        <f t="shared" si="5"/>
        <v>89.958734525447042</v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101.43350146004776</v>
      </c>
      <c r="D75" s="19">
        <f t="shared" si="2"/>
        <v>101.91133528006371</v>
      </c>
      <c r="E75" s="19">
        <f t="shared" si="3"/>
        <v>97.425006636580832</v>
      </c>
      <c r="F75" s="19">
        <f t="shared" si="4"/>
        <v>98.009025749933627</v>
      </c>
      <c r="G75" s="19">
        <f t="shared" si="5"/>
        <v>86.249004512874976</v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si="1"/>
        <v>97.33528550512446</v>
      </c>
      <c r="D76" s="19">
        <f t="shared" si="2"/>
        <v>98.418740849194734</v>
      </c>
      <c r="E76" s="19">
        <f t="shared" si="3"/>
        <v>98.477306002928273</v>
      </c>
      <c r="F76" s="19">
        <f t="shared" si="4"/>
        <v>99.194729136163986</v>
      </c>
      <c r="G76" s="19">
        <f t="shared" si="5"/>
        <v>102.38653001464131</v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>
        <f t="shared" si="0"/>
        <v>100</v>
      </c>
      <c r="C77" s="19">
        <f t="shared" si="1"/>
        <v>105.88054414056964</v>
      </c>
      <c r="D77" s="19">
        <f t="shared" si="2"/>
        <v>106.7878701998016</v>
      </c>
      <c r="E77" s="19">
        <f t="shared" si="3"/>
        <v>111.17188607056822</v>
      </c>
      <c r="F77" s="19">
        <f t="shared" si="4"/>
        <v>113.95550517216948</v>
      </c>
      <c r="G77" s="19">
        <f t="shared" si="5"/>
        <v>111.015587360068</v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4"/>
      <c r="L104" s="155"/>
      <c r="M104" s="155"/>
      <c r="N104" s="155"/>
      <c r="O104" s="155"/>
      <c r="P104" s="155"/>
      <c r="Q104" s="155"/>
      <c r="R104" s="155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6"/>
      <c r="L105" s="155"/>
      <c r="M105" s="155"/>
      <c r="N105" s="155"/>
      <c r="O105" s="155"/>
      <c r="P105" s="155"/>
      <c r="Q105" s="155"/>
      <c r="R105" s="155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6"/>
      <c r="L106" s="155"/>
      <c r="M106" s="155"/>
      <c r="N106" s="155"/>
      <c r="O106" s="155"/>
      <c r="P106" s="155"/>
      <c r="Q106" s="155"/>
      <c r="R106" s="155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6"/>
      <c r="L107" s="155"/>
      <c r="M107" s="155"/>
      <c r="N107" s="155"/>
      <c r="O107" s="155"/>
      <c r="P107" s="155"/>
      <c r="Q107" s="155"/>
      <c r="R107" s="155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6"/>
      <c r="L108" s="155"/>
      <c r="M108" s="155"/>
      <c r="N108" s="155"/>
      <c r="O108" s="155"/>
      <c r="P108" s="155"/>
      <c r="Q108" s="155"/>
      <c r="R108" s="155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103.51980778387413</v>
      </c>
      <c r="D116" s="20">
        <f t="shared" si="9"/>
        <v>107.69895985936594</v>
      </c>
      <c r="E116" s="20">
        <f t="shared" si="9"/>
        <v>104.70136931015598</v>
      </c>
      <c r="F116" s="20">
        <f t="shared" si="9"/>
        <v>102.08255252425728</v>
      </c>
      <c r="G116" s="20">
        <f t="shared" si="9"/>
        <v>101.37791707008904</v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4" t="s">
        <v>29</v>
      </c>
      <c r="L116" s="155"/>
      <c r="M116" s="155"/>
      <c r="N116" s="155"/>
      <c r="O116" s="155"/>
      <c r="P116" s="155"/>
      <c r="Q116" s="155"/>
      <c r="R116" s="15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9</v>
      </c>
      <c r="E117" s="20">
        <f t="shared" si="10"/>
        <v>9</v>
      </c>
      <c r="F117" s="20">
        <f t="shared" si="10"/>
        <v>9</v>
      </c>
      <c r="G117" s="20">
        <f t="shared" si="10"/>
        <v>8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6"/>
      <c r="L117" s="155"/>
      <c r="M117" s="155"/>
      <c r="N117" s="155"/>
      <c r="O117" s="155"/>
      <c r="P117" s="155"/>
      <c r="Q117" s="155"/>
      <c r="R117" s="15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7.3071787026044603</v>
      </c>
      <c r="D118" s="20">
        <f t="shared" si="11"/>
        <v>12.043415479667619</v>
      </c>
      <c r="E118" s="20">
        <f t="shared" si="11"/>
        <v>4.9417611373382924</v>
      </c>
      <c r="F118" s="20">
        <f t="shared" si="11"/>
        <v>5.7327648238535822</v>
      </c>
      <c r="G118" s="20">
        <f t="shared" si="11"/>
        <v>13.833277174111798</v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6"/>
      <c r="L118" s="155"/>
      <c r="M118" s="155"/>
      <c r="N118" s="155"/>
      <c r="O118" s="155"/>
      <c r="P118" s="155"/>
      <c r="Q118" s="155"/>
      <c r="R118" s="15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2.4357262342014869</v>
      </c>
      <c r="D119" s="20">
        <f t="shared" si="12"/>
        <v>4.014471826555873</v>
      </c>
      <c r="E119" s="20">
        <f t="shared" si="12"/>
        <v>1.6472537124460975</v>
      </c>
      <c r="F119" s="20">
        <f t="shared" si="12"/>
        <v>1.9109216079511941</v>
      </c>
      <c r="G119" s="20">
        <f t="shared" si="12"/>
        <v>4.8908020479237662</v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6"/>
      <c r="L119" s="155"/>
      <c r="M119" s="155"/>
      <c r="N119" s="155"/>
      <c r="O119" s="155"/>
      <c r="P119" s="155"/>
      <c r="Q119" s="155"/>
      <c r="R119" s="155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>
        <f t="shared" si="13"/>
        <v>1.8595480375308981</v>
      </c>
      <c r="E120" s="20">
        <f t="shared" si="13"/>
        <v>1.8595480375308981</v>
      </c>
      <c r="F120" s="20">
        <f t="shared" si="13"/>
        <v>1.8595480375308981</v>
      </c>
      <c r="G120" s="20">
        <f t="shared" si="13"/>
        <v>1.8945786050900073</v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6"/>
      <c r="L120" s="155"/>
      <c r="M120" s="155"/>
      <c r="N120" s="155"/>
      <c r="O120" s="155"/>
      <c r="P120" s="155"/>
      <c r="Q120" s="155"/>
      <c r="R120" s="155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4.5293499387719001</v>
      </c>
      <c r="D121" s="20">
        <f t="shared" si="14"/>
        <v>7.465103206795054</v>
      </c>
      <c r="E121" s="20">
        <f t="shared" si="14"/>
        <v>3.0631474082946273</v>
      </c>
      <c r="F121" s="20">
        <f t="shared" si="14"/>
        <v>3.5534505259410314</v>
      </c>
      <c r="G121" s="20">
        <f t="shared" si="14"/>
        <v>9.2660089217267601</v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96.043048157408421</v>
      </c>
      <c r="D122" s="20">
        <f t="shared" si="15"/>
        <v>98.418740849194734</v>
      </c>
      <c r="E122" s="20">
        <f t="shared" si="15"/>
        <v>97.425006636580832</v>
      </c>
      <c r="F122" s="20">
        <f t="shared" si="15"/>
        <v>95.145631067961162</v>
      </c>
      <c r="G122" s="20">
        <f t="shared" si="15"/>
        <v>86.249004512874976</v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115.57771664374141</v>
      </c>
      <c r="D123" s="20">
        <f t="shared" si="16"/>
        <v>137.41403026134802</v>
      </c>
      <c r="E123" s="20">
        <f t="shared" si="16"/>
        <v>111.38239339752407</v>
      </c>
      <c r="F123" s="20">
        <f t="shared" si="16"/>
        <v>113.95550517216948</v>
      </c>
      <c r="G123" s="20">
        <f t="shared" si="16"/>
        <v>129.4004400440044</v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80</v>
      </c>
      <c r="C124" s="32">
        <f>100-B5</f>
        <v>80</v>
      </c>
      <c r="D124" s="32">
        <f>100-B5</f>
        <v>80</v>
      </c>
      <c r="E124" s="32">
        <f>100-B5</f>
        <v>80</v>
      </c>
      <c r="F124" s="32">
        <f>100-B5</f>
        <v>80</v>
      </c>
      <c r="G124" s="32">
        <f>100-B5</f>
        <v>80</v>
      </c>
      <c r="H124" s="32">
        <f>100-B5</f>
        <v>80</v>
      </c>
      <c r="I124" s="32">
        <f>100-B5</f>
        <v>80</v>
      </c>
      <c r="J124" s="32">
        <f>100-B5</f>
        <v>80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120</v>
      </c>
      <c r="C125" s="18">
        <f>100+B5</f>
        <v>120</v>
      </c>
      <c r="D125" s="18">
        <f>100+B5</f>
        <v>120</v>
      </c>
      <c r="E125" s="18">
        <f>100+B5</f>
        <v>120</v>
      </c>
      <c r="F125" s="18">
        <f>100+B5</f>
        <v>120</v>
      </c>
      <c r="G125" s="18">
        <f>100+B5</f>
        <v>120</v>
      </c>
      <c r="H125" s="18">
        <f>100+B5</f>
        <v>120</v>
      </c>
      <c r="I125" s="18">
        <f>100+B5</f>
        <v>120</v>
      </c>
      <c r="J125" s="18">
        <f>100+B5</f>
        <v>120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70</v>
      </c>
      <c r="C126" s="18">
        <f>100-E5</f>
        <v>70</v>
      </c>
      <c r="D126" s="18">
        <f>100-E5</f>
        <v>70</v>
      </c>
      <c r="E126" s="18">
        <f>100-E5</f>
        <v>70</v>
      </c>
      <c r="F126" s="18">
        <f>100-E5</f>
        <v>70</v>
      </c>
      <c r="G126" s="18">
        <f>100-E5</f>
        <v>70</v>
      </c>
      <c r="H126" s="18">
        <f>100-E5</f>
        <v>70</v>
      </c>
      <c r="I126" s="18">
        <f>100-E5</f>
        <v>70</v>
      </c>
      <c r="J126" s="33">
        <f>100-E5</f>
        <v>70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130</v>
      </c>
      <c r="C127" s="35">
        <f>100+E5</f>
        <v>130</v>
      </c>
      <c r="D127" s="35">
        <f>100+E5</f>
        <v>130</v>
      </c>
      <c r="E127" s="35">
        <f>100+E5</f>
        <v>130</v>
      </c>
      <c r="F127" s="35">
        <f>100+E5</f>
        <v>130</v>
      </c>
      <c r="G127" s="35">
        <f>100+E5</f>
        <v>130</v>
      </c>
      <c r="H127" s="35">
        <f>100+E5</f>
        <v>130</v>
      </c>
      <c r="I127" s="35">
        <f>100+E5</f>
        <v>130</v>
      </c>
      <c r="J127" s="31">
        <f>100+E5</f>
        <v>130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1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E9827"/>
  <sheetViews>
    <sheetView topLeftCell="A70" zoomScale="70" zoomScaleNormal="70" workbookViewId="0">
      <selection activeCell="M2" sqref="M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  <c r="G1" s="40"/>
      <c r="H1" s="40"/>
      <c r="I1" s="94" t="s">
        <v>92</v>
      </c>
      <c r="J1" s="95"/>
      <c r="K1" s="97" t="s">
        <v>102</v>
      </c>
      <c r="L1" s="95"/>
      <c r="M1" s="95"/>
    </row>
    <row r="2" spans="1:18" x14ac:dyDescent="0.2">
      <c r="A2" s="40" t="s">
        <v>82</v>
      </c>
      <c r="B2" s="40" t="str">
        <f>hiddenSheet!ekr_doktittel</f>
        <v>Holdbarhetsforsøk 21OHAS</v>
      </c>
      <c r="C2" s="40"/>
      <c r="D2" s="40"/>
      <c r="E2" s="40"/>
      <c r="F2" s="40"/>
      <c r="G2" s="40"/>
      <c r="H2" s="40"/>
      <c r="I2" s="94" t="s">
        <v>93</v>
      </c>
      <c r="J2" s="95"/>
      <c r="K2" s="96"/>
      <c r="L2" s="104"/>
      <c r="M2" s="104" t="s">
        <v>146</v>
      </c>
      <c r="N2" s="105"/>
      <c r="O2" s="105"/>
      <c r="P2" s="105"/>
    </row>
    <row r="3" spans="1:18" ht="23.25" x14ac:dyDescent="0.35">
      <c r="A3" s="9" t="s">
        <v>13</v>
      </c>
      <c r="B3" s="10"/>
      <c r="C3" s="159"/>
      <c r="D3" s="160"/>
      <c r="E3" s="160"/>
      <c r="F3" s="160"/>
      <c r="G3" s="160"/>
      <c r="H3" s="160"/>
      <c r="I3" s="160"/>
      <c r="J3" s="160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20</v>
      </c>
      <c r="C5" s="14" t="s">
        <v>25</v>
      </c>
      <c r="D5" s="13"/>
      <c r="E5" s="4">
        <v>30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5"/>
      <c r="B7" s="125" t="s">
        <v>0</v>
      </c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6</v>
      </c>
      <c r="I7" s="125" t="s">
        <v>27</v>
      </c>
      <c r="J7" s="125" t="s">
        <v>28</v>
      </c>
      <c r="K7" s="75"/>
      <c r="L7" s="76"/>
      <c r="M7" s="76"/>
      <c r="N7" s="76"/>
      <c r="O7" s="76"/>
      <c r="P7" s="76"/>
      <c r="Q7" s="76"/>
      <c r="R7" s="76"/>
    </row>
    <row r="8" spans="1:18" ht="15.75" thickBot="1" x14ac:dyDescent="0.3">
      <c r="A8" s="77" t="s">
        <v>12</v>
      </c>
      <c r="B8" s="121" t="s">
        <v>133</v>
      </c>
      <c r="C8" s="122" t="s">
        <v>132</v>
      </c>
      <c r="D8" s="122"/>
      <c r="E8" s="122"/>
      <c r="F8" s="122"/>
      <c r="G8" s="122"/>
      <c r="H8" s="123"/>
      <c r="I8" s="122"/>
      <c r="J8" s="124"/>
      <c r="K8" s="78"/>
      <c r="L8" s="75"/>
      <c r="M8" s="75"/>
      <c r="N8" s="75"/>
      <c r="O8" s="75"/>
      <c r="P8" s="75"/>
      <c r="Q8" s="75"/>
      <c r="R8" s="75"/>
    </row>
    <row r="9" spans="1:18" ht="15.75" thickBot="1" x14ac:dyDescent="0.3">
      <c r="A9" s="79" t="s">
        <v>20</v>
      </c>
      <c r="B9" s="161" t="s">
        <v>21</v>
      </c>
      <c r="C9" s="162"/>
      <c r="D9" s="162"/>
      <c r="E9" s="162"/>
      <c r="F9" s="162"/>
      <c r="G9" s="162"/>
      <c r="H9" s="162"/>
      <c r="I9" s="163"/>
      <c r="J9" s="164"/>
      <c r="K9" s="78"/>
      <c r="L9" s="75"/>
      <c r="M9" s="75"/>
      <c r="N9" s="75"/>
      <c r="O9" s="75"/>
      <c r="P9" s="75"/>
      <c r="Q9" s="75"/>
      <c r="R9" s="75"/>
    </row>
    <row r="10" spans="1:18" ht="15" x14ac:dyDescent="0.25">
      <c r="A10" s="80">
        <v>1</v>
      </c>
      <c r="B10" s="128" t="s">
        <v>130</v>
      </c>
      <c r="C10" s="129" t="s">
        <v>130</v>
      </c>
      <c r="D10" s="90"/>
      <c r="E10" s="90"/>
      <c r="F10" s="90"/>
      <c r="G10" s="90"/>
      <c r="H10" s="90"/>
      <c r="I10" s="90"/>
      <c r="J10" s="107"/>
      <c r="K10" s="75"/>
      <c r="L10" s="75"/>
      <c r="M10" s="75"/>
      <c r="N10" s="75"/>
      <c r="O10" s="75"/>
      <c r="P10" s="75"/>
      <c r="Q10" s="75"/>
      <c r="R10" s="75"/>
    </row>
    <row r="11" spans="1:18" ht="15" x14ac:dyDescent="0.25">
      <c r="A11" s="81">
        <v>2</v>
      </c>
      <c r="B11" s="128">
        <v>0.44</v>
      </c>
      <c r="C11" s="129">
        <v>0.51</v>
      </c>
      <c r="D11" s="92"/>
      <c r="E11" s="92"/>
      <c r="F11" s="92"/>
      <c r="G11" s="92"/>
      <c r="H11" s="92"/>
      <c r="I11" s="92"/>
      <c r="J11" s="108"/>
      <c r="K11" s="75"/>
      <c r="L11" s="75"/>
      <c r="M11" s="75"/>
      <c r="N11" s="75"/>
      <c r="O11" s="75"/>
      <c r="P11" s="75"/>
      <c r="Q11" s="75"/>
      <c r="R11" s="75"/>
    </row>
    <row r="12" spans="1:18" ht="15" x14ac:dyDescent="0.25">
      <c r="A12" s="81">
        <v>3</v>
      </c>
      <c r="B12" s="128">
        <v>1</v>
      </c>
      <c r="C12" s="129">
        <v>1.08</v>
      </c>
      <c r="D12" s="92"/>
      <c r="E12" s="92"/>
      <c r="F12" s="92"/>
      <c r="G12" s="92"/>
      <c r="H12" s="92"/>
      <c r="I12" s="92"/>
      <c r="J12" s="108"/>
      <c r="K12" s="75"/>
      <c r="L12" s="75"/>
      <c r="M12" s="75"/>
      <c r="N12" s="75"/>
      <c r="O12" s="75"/>
      <c r="P12" s="75"/>
      <c r="Q12" s="75"/>
      <c r="R12" s="75"/>
    </row>
    <row r="13" spans="1:18" ht="15" x14ac:dyDescent="0.25">
      <c r="A13" s="81">
        <v>4</v>
      </c>
      <c r="B13" s="128" t="s">
        <v>131</v>
      </c>
      <c r="C13" s="129" t="s">
        <v>131</v>
      </c>
      <c r="D13" s="92"/>
      <c r="E13" s="92"/>
      <c r="F13" s="92"/>
      <c r="G13" s="92"/>
      <c r="H13" s="92"/>
      <c r="I13" s="92"/>
      <c r="J13" s="108"/>
      <c r="K13" s="75"/>
      <c r="L13" s="75"/>
      <c r="M13" s="75"/>
      <c r="N13" s="75"/>
      <c r="O13" s="75"/>
      <c r="P13" s="75"/>
      <c r="Q13" s="75"/>
      <c r="R13" s="75"/>
    </row>
    <row r="14" spans="1:18" ht="15" x14ac:dyDescent="0.25">
      <c r="A14" s="81">
        <v>5</v>
      </c>
      <c r="B14" s="128">
        <v>21.63</v>
      </c>
      <c r="C14" s="129">
        <v>21.966999999999999</v>
      </c>
      <c r="D14" s="92"/>
      <c r="E14" s="92"/>
      <c r="F14" s="92"/>
      <c r="G14" s="92"/>
      <c r="H14" s="92"/>
      <c r="I14" s="92"/>
      <c r="J14" s="108"/>
      <c r="K14" s="75"/>
      <c r="L14" s="75"/>
      <c r="M14" s="75"/>
      <c r="N14" s="75"/>
      <c r="O14" s="75"/>
      <c r="P14" s="75"/>
      <c r="Q14" s="75"/>
      <c r="R14" s="75"/>
    </row>
    <row r="15" spans="1:18" ht="15" x14ac:dyDescent="0.25">
      <c r="A15" s="81">
        <v>6</v>
      </c>
      <c r="B15" s="128" t="s">
        <v>131</v>
      </c>
      <c r="C15" s="129" t="s">
        <v>131</v>
      </c>
      <c r="D15" s="92"/>
      <c r="E15" s="92"/>
      <c r="F15" s="92"/>
      <c r="G15" s="92"/>
      <c r="H15" s="92"/>
      <c r="I15" s="92"/>
      <c r="J15" s="108"/>
      <c r="K15" s="75"/>
      <c r="L15" s="75"/>
      <c r="M15" s="75"/>
      <c r="N15" s="75"/>
      <c r="O15" s="75"/>
      <c r="P15" s="75"/>
      <c r="Q15" s="75"/>
      <c r="R15" s="75"/>
    </row>
    <row r="16" spans="1:18" ht="15" x14ac:dyDescent="0.25">
      <c r="A16" s="81">
        <v>7</v>
      </c>
      <c r="B16" s="128">
        <v>20.02</v>
      </c>
      <c r="C16" s="129">
        <v>20.309999999999999</v>
      </c>
      <c r="D16" s="92"/>
      <c r="E16" s="92"/>
      <c r="F16" s="92"/>
      <c r="G16" s="92"/>
      <c r="H16" s="92"/>
      <c r="I16" s="92"/>
      <c r="J16" s="108"/>
      <c r="K16" s="75"/>
      <c r="L16" s="75"/>
      <c r="M16" s="75"/>
      <c r="N16" s="75"/>
      <c r="O16" s="75"/>
      <c r="P16" s="75"/>
      <c r="Q16" s="75"/>
      <c r="R16" s="75"/>
    </row>
    <row r="17" spans="1:18" ht="15" x14ac:dyDescent="0.25">
      <c r="A17" s="81">
        <v>8</v>
      </c>
      <c r="B17" s="128">
        <v>32.49</v>
      </c>
      <c r="C17" s="129">
        <v>31.43</v>
      </c>
      <c r="D17" s="92"/>
      <c r="E17" s="92"/>
      <c r="F17" s="92"/>
      <c r="G17" s="92"/>
      <c r="H17" s="92"/>
      <c r="I17" s="92"/>
      <c r="J17" s="108"/>
      <c r="K17" s="75"/>
      <c r="L17" s="75"/>
      <c r="M17" s="75"/>
      <c r="N17" s="75"/>
      <c r="O17" s="75"/>
      <c r="P17" s="75"/>
      <c r="Q17" s="75"/>
      <c r="R17" s="75"/>
    </row>
    <row r="18" spans="1:18" ht="15" x14ac:dyDescent="0.25">
      <c r="A18" s="81">
        <v>9</v>
      </c>
      <c r="B18" s="128">
        <v>26.16</v>
      </c>
      <c r="C18" s="129">
        <v>30.99</v>
      </c>
      <c r="D18" s="92"/>
      <c r="E18" s="92"/>
      <c r="F18" s="92"/>
      <c r="G18" s="92"/>
      <c r="H18" s="92"/>
      <c r="I18" s="92"/>
      <c r="J18" s="108"/>
      <c r="K18" s="75"/>
      <c r="L18" s="75"/>
      <c r="M18" s="75"/>
      <c r="N18" s="75"/>
      <c r="O18" s="75"/>
      <c r="P18" s="75"/>
      <c r="Q18" s="75"/>
      <c r="R18" s="75"/>
    </row>
    <row r="19" spans="1:18" ht="15" x14ac:dyDescent="0.25">
      <c r="A19" s="81">
        <v>10</v>
      </c>
      <c r="B19" s="128">
        <v>30.13</v>
      </c>
      <c r="C19" s="129">
        <v>31.44</v>
      </c>
      <c r="D19" s="92"/>
      <c r="E19" s="92"/>
      <c r="F19" s="92"/>
      <c r="G19" s="92"/>
      <c r="H19" s="92"/>
      <c r="I19" s="92"/>
      <c r="J19" s="108"/>
      <c r="K19" s="75"/>
      <c r="L19" s="75"/>
      <c r="M19" s="75"/>
      <c r="N19" s="75"/>
      <c r="O19" s="75"/>
      <c r="P19" s="75"/>
      <c r="Q19" s="75"/>
      <c r="R19" s="75"/>
    </row>
    <row r="20" spans="1:18" ht="15" x14ac:dyDescent="0.25">
      <c r="A20" s="81">
        <v>11</v>
      </c>
      <c r="B20" s="128">
        <v>56.36</v>
      </c>
      <c r="C20" s="129">
        <v>57.6</v>
      </c>
      <c r="D20" s="92"/>
      <c r="E20" s="92"/>
      <c r="F20" s="92"/>
      <c r="G20" s="92"/>
      <c r="H20" s="92"/>
      <c r="I20" s="92"/>
      <c r="J20" s="108"/>
      <c r="K20" s="75"/>
      <c r="L20" s="75"/>
      <c r="M20" s="75"/>
      <c r="N20" s="75"/>
      <c r="O20" s="75"/>
      <c r="P20" s="75"/>
      <c r="Q20" s="75"/>
      <c r="R20" s="75"/>
    </row>
    <row r="21" spans="1:18" ht="15" x14ac:dyDescent="0.25">
      <c r="A21" s="81">
        <v>12</v>
      </c>
      <c r="B21" s="128">
        <v>7.1322799999999997</v>
      </c>
      <c r="C21" s="129">
        <v>7.5732600000000003</v>
      </c>
      <c r="D21" s="92"/>
      <c r="E21" s="92"/>
      <c r="F21" s="92"/>
      <c r="G21" s="92"/>
      <c r="H21" s="92"/>
      <c r="I21" s="92"/>
      <c r="J21" s="108"/>
      <c r="K21" s="75"/>
      <c r="L21" s="75"/>
      <c r="M21" s="75"/>
      <c r="N21" s="75"/>
      <c r="O21" s="75"/>
      <c r="P21" s="75"/>
      <c r="Q21" s="75"/>
      <c r="R21" s="75"/>
    </row>
    <row r="22" spans="1:18" ht="15" x14ac:dyDescent="0.25">
      <c r="A22" s="81">
        <v>13</v>
      </c>
      <c r="B22" s="128"/>
      <c r="C22" s="129"/>
      <c r="D22" s="92"/>
      <c r="E22" s="92"/>
      <c r="F22" s="92"/>
      <c r="G22" s="92"/>
      <c r="H22" s="92"/>
      <c r="I22" s="92"/>
      <c r="J22" s="108"/>
      <c r="K22" s="75"/>
      <c r="L22" s="75"/>
      <c r="M22" s="75"/>
      <c r="N22" s="75"/>
      <c r="O22" s="75"/>
      <c r="P22" s="75"/>
      <c r="Q22" s="75"/>
      <c r="R22" s="75"/>
    </row>
    <row r="23" spans="1:18" ht="15" x14ac:dyDescent="0.25">
      <c r="A23" s="81">
        <v>14</v>
      </c>
      <c r="B23" s="91"/>
      <c r="C23" s="92"/>
      <c r="D23" s="92"/>
      <c r="E23" s="92"/>
      <c r="F23" s="92"/>
      <c r="G23" s="92"/>
      <c r="H23" s="92"/>
      <c r="I23" s="92"/>
      <c r="J23" s="108"/>
      <c r="K23" s="75"/>
      <c r="L23" s="75"/>
      <c r="M23" s="75"/>
      <c r="N23" s="75"/>
      <c r="O23" s="75"/>
      <c r="P23" s="75"/>
      <c r="Q23" s="75"/>
      <c r="R23" s="75"/>
    </row>
    <row r="24" spans="1:18" ht="15" x14ac:dyDescent="0.25">
      <c r="A24" s="81">
        <v>15</v>
      </c>
      <c r="B24" s="91"/>
      <c r="C24" s="92"/>
      <c r="D24" s="92"/>
      <c r="E24" s="92"/>
      <c r="F24" s="92"/>
      <c r="G24" s="92"/>
      <c r="H24" s="92"/>
      <c r="I24" s="92"/>
      <c r="J24" s="108"/>
      <c r="K24" s="75"/>
      <c r="L24" s="75"/>
      <c r="M24" s="75"/>
      <c r="N24" s="75"/>
      <c r="O24" s="75"/>
      <c r="P24" s="75"/>
      <c r="Q24" s="75"/>
      <c r="R24" s="75"/>
    </row>
    <row r="25" spans="1:18" ht="15" x14ac:dyDescent="0.25">
      <c r="A25" s="81">
        <v>16</v>
      </c>
      <c r="B25" s="109"/>
      <c r="C25" s="110"/>
      <c r="D25" s="110"/>
      <c r="E25" s="110"/>
      <c r="F25" s="110"/>
      <c r="G25" s="111"/>
      <c r="H25" s="111"/>
      <c r="I25" s="111"/>
      <c r="J25" s="108"/>
      <c r="K25" s="75"/>
      <c r="L25" s="75"/>
      <c r="M25" s="75"/>
      <c r="N25" s="75"/>
      <c r="O25" s="75"/>
      <c r="P25" s="75"/>
      <c r="Q25" s="75"/>
      <c r="R25" s="75"/>
    </row>
    <row r="26" spans="1:18" ht="15" x14ac:dyDescent="0.25">
      <c r="A26" s="81">
        <v>17</v>
      </c>
      <c r="B26" s="109"/>
      <c r="C26" s="110"/>
      <c r="D26" s="110"/>
      <c r="E26" s="110"/>
      <c r="F26" s="110"/>
      <c r="G26" s="111"/>
      <c r="H26" s="111"/>
      <c r="I26" s="111"/>
      <c r="J26" s="108"/>
      <c r="K26" s="75"/>
      <c r="L26" s="75"/>
      <c r="M26" s="75"/>
      <c r="N26" s="75"/>
      <c r="O26" s="75"/>
      <c r="P26" s="75"/>
      <c r="Q26" s="75"/>
      <c r="R26" s="75"/>
    </row>
    <row r="27" spans="1:18" ht="15" x14ac:dyDescent="0.25">
      <c r="A27" s="81">
        <v>18</v>
      </c>
      <c r="B27" s="109"/>
      <c r="C27" s="110"/>
      <c r="D27" s="110"/>
      <c r="E27" s="110"/>
      <c r="F27" s="110"/>
      <c r="G27" s="111"/>
      <c r="H27" s="111"/>
      <c r="I27" s="111"/>
      <c r="J27" s="108"/>
      <c r="K27" s="75"/>
      <c r="L27" s="75"/>
      <c r="M27" s="75"/>
      <c r="N27" s="75"/>
      <c r="O27" s="75"/>
      <c r="P27" s="75"/>
      <c r="Q27" s="75"/>
      <c r="R27" s="75"/>
    </row>
    <row r="28" spans="1:18" ht="15" x14ac:dyDescent="0.25">
      <c r="A28" s="81">
        <v>19</v>
      </c>
      <c r="B28" s="109"/>
      <c r="C28" s="110"/>
      <c r="D28" s="110"/>
      <c r="E28" s="110"/>
      <c r="F28" s="110"/>
      <c r="G28" s="111"/>
      <c r="H28" s="111"/>
      <c r="I28" s="111"/>
      <c r="J28" s="108"/>
      <c r="K28" s="75"/>
      <c r="L28" s="75"/>
      <c r="M28" s="75"/>
      <c r="N28" s="75"/>
      <c r="O28" s="75"/>
      <c r="P28" s="75"/>
      <c r="Q28" s="75"/>
      <c r="R28" s="75"/>
    </row>
    <row r="29" spans="1:18" ht="15" x14ac:dyDescent="0.25">
      <c r="A29" s="81">
        <v>20</v>
      </c>
      <c r="B29" s="109"/>
      <c r="C29" s="110"/>
      <c r="D29" s="110"/>
      <c r="E29" s="110"/>
      <c r="F29" s="110"/>
      <c r="G29" s="111"/>
      <c r="H29" s="111"/>
      <c r="I29" s="111"/>
      <c r="J29" s="108"/>
      <c r="K29" s="75"/>
      <c r="L29" s="75"/>
      <c r="M29" s="75"/>
      <c r="N29" s="75"/>
      <c r="O29" s="75"/>
      <c r="P29" s="75"/>
      <c r="Q29" s="75"/>
      <c r="R29" s="75"/>
    </row>
    <row r="30" spans="1:18" ht="15" x14ac:dyDescent="0.25">
      <c r="A30" s="81">
        <v>21</v>
      </c>
      <c r="B30" s="109"/>
      <c r="C30" s="110"/>
      <c r="D30" s="110"/>
      <c r="E30" s="110"/>
      <c r="F30" s="110"/>
      <c r="G30" s="111"/>
      <c r="H30" s="111"/>
      <c r="I30" s="111"/>
      <c r="J30" s="108"/>
      <c r="K30" s="75"/>
      <c r="L30" s="75"/>
      <c r="M30" s="75"/>
      <c r="N30" s="75"/>
      <c r="O30" s="75"/>
      <c r="P30" s="75"/>
      <c r="Q30" s="75"/>
      <c r="R30" s="75"/>
    </row>
    <row r="31" spans="1:18" ht="15" x14ac:dyDescent="0.25">
      <c r="A31" s="81">
        <v>22</v>
      </c>
      <c r="B31" s="109"/>
      <c r="C31" s="110"/>
      <c r="D31" s="110"/>
      <c r="E31" s="110"/>
      <c r="F31" s="110"/>
      <c r="G31" s="111"/>
      <c r="H31" s="111"/>
      <c r="I31" s="111"/>
      <c r="J31" s="108"/>
      <c r="K31" s="82"/>
      <c r="L31" s="82"/>
      <c r="M31" s="82"/>
      <c r="N31" s="82"/>
      <c r="O31" s="82"/>
      <c r="P31" s="82"/>
      <c r="Q31" s="82"/>
      <c r="R31" s="82"/>
    </row>
    <row r="32" spans="1:18" ht="15" x14ac:dyDescent="0.25">
      <c r="A32" s="81">
        <v>23</v>
      </c>
      <c r="B32" s="109"/>
      <c r="C32" s="110"/>
      <c r="D32" s="110"/>
      <c r="E32" s="110"/>
      <c r="F32" s="110"/>
      <c r="G32" s="111"/>
      <c r="H32" s="111"/>
      <c r="I32" s="111"/>
      <c r="J32" s="108"/>
      <c r="K32" s="82"/>
      <c r="L32" s="82"/>
      <c r="M32" s="82"/>
      <c r="N32" s="82"/>
      <c r="O32" s="82"/>
      <c r="P32" s="82"/>
      <c r="Q32" s="82"/>
      <c r="R32" s="82"/>
    </row>
    <row r="33" spans="1:18" ht="15" x14ac:dyDescent="0.25">
      <c r="A33" s="81">
        <v>24</v>
      </c>
      <c r="B33" s="109"/>
      <c r="C33" s="110"/>
      <c r="D33" s="110"/>
      <c r="E33" s="110"/>
      <c r="F33" s="110"/>
      <c r="G33" s="111"/>
      <c r="H33" s="111"/>
      <c r="I33" s="111"/>
      <c r="J33" s="108"/>
      <c r="K33" s="82"/>
      <c r="L33" s="82"/>
      <c r="M33" s="82"/>
      <c r="N33" s="82"/>
      <c r="O33" s="82"/>
      <c r="P33" s="82"/>
      <c r="Q33" s="82"/>
      <c r="R33" s="82"/>
    </row>
    <row r="34" spans="1:18" ht="15" x14ac:dyDescent="0.25">
      <c r="A34" s="81">
        <v>25</v>
      </c>
      <c r="B34" s="112"/>
      <c r="C34" s="113"/>
      <c r="D34" s="113"/>
      <c r="E34" s="113"/>
      <c r="F34" s="113"/>
      <c r="G34" s="111"/>
      <c r="H34" s="111"/>
      <c r="I34" s="111"/>
      <c r="J34" s="114"/>
      <c r="K34" s="82"/>
      <c r="L34" s="82"/>
      <c r="M34" s="82"/>
      <c r="N34" s="82"/>
      <c r="O34" s="82"/>
      <c r="P34" s="82"/>
      <c r="Q34" s="82"/>
      <c r="R34" s="82"/>
    </row>
    <row r="35" spans="1:18" ht="15" x14ac:dyDescent="0.25">
      <c r="A35" s="81">
        <v>26</v>
      </c>
      <c r="B35" s="112"/>
      <c r="C35" s="113"/>
      <c r="D35" s="113"/>
      <c r="E35" s="113"/>
      <c r="F35" s="113"/>
      <c r="G35" s="111"/>
      <c r="H35" s="111"/>
      <c r="I35" s="111"/>
      <c r="J35" s="114"/>
      <c r="K35" s="82"/>
      <c r="L35" s="82"/>
      <c r="M35" s="82"/>
      <c r="N35" s="82"/>
      <c r="O35" s="82"/>
      <c r="P35" s="82"/>
      <c r="Q35" s="82"/>
      <c r="R35" s="82"/>
    </row>
    <row r="36" spans="1:18" ht="15" x14ac:dyDescent="0.25">
      <c r="A36" s="81">
        <v>27</v>
      </c>
      <c r="B36" s="112"/>
      <c r="C36" s="113"/>
      <c r="D36" s="113"/>
      <c r="E36" s="113"/>
      <c r="F36" s="113"/>
      <c r="G36" s="111"/>
      <c r="H36" s="111"/>
      <c r="I36" s="111"/>
      <c r="J36" s="114"/>
      <c r="K36" s="82"/>
      <c r="L36" s="82"/>
      <c r="M36" s="82"/>
      <c r="N36" s="82"/>
      <c r="O36" s="82"/>
      <c r="P36" s="82"/>
      <c r="Q36" s="82"/>
      <c r="R36" s="82"/>
    </row>
    <row r="37" spans="1:18" ht="15" x14ac:dyDescent="0.25">
      <c r="A37" s="81">
        <v>28</v>
      </c>
      <c r="B37" s="112"/>
      <c r="C37" s="113"/>
      <c r="D37" s="113"/>
      <c r="E37" s="113"/>
      <c r="F37" s="113"/>
      <c r="G37" s="111"/>
      <c r="H37" s="111"/>
      <c r="I37" s="111"/>
      <c r="J37" s="114"/>
      <c r="K37" s="82"/>
      <c r="L37" s="82"/>
      <c r="M37" s="82"/>
      <c r="N37" s="82"/>
      <c r="O37" s="82"/>
      <c r="P37" s="82"/>
      <c r="Q37" s="82"/>
      <c r="R37" s="82"/>
    </row>
    <row r="38" spans="1:18" ht="15" x14ac:dyDescent="0.25">
      <c r="A38" s="81">
        <v>29</v>
      </c>
      <c r="B38" s="112"/>
      <c r="C38" s="113"/>
      <c r="D38" s="113"/>
      <c r="E38" s="113"/>
      <c r="F38" s="113"/>
      <c r="G38" s="111"/>
      <c r="H38" s="111"/>
      <c r="I38" s="111"/>
      <c r="J38" s="114"/>
      <c r="K38" s="82"/>
      <c r="L38" s="82"/>
      <c r="M38" s="82"/>
      <c r="N38" s="82"/>
      <c r="O38" s="82"/>
      <c r="P38" s="82"/>
      <c r="Q38" s="82"/>
      <c r="R38" s="82"/>
    </row>
    <row r="39" spans="1:18" ht="15" customHeight="1" x14ac:dyDescent="0.25">
      <c r="A39" s="81">
        <v>30</v>
      </c>
      <c r="B39" s="112"/>
      <c r="C39" s="113"/>
      <c r="D39" s="113"/>
      <c r="E39" s="113"/>
      <c r="F39" s="113"/>
      <c r="G39" s="111"/>
      <c r="H39" s="111"/>
      <c r="I39" s="111"/>
      <c r="J39" s="114"/>
      <c r="K39" s="83"/>
      <c r="L39" s="84"/>
      <c r="M39" s="84"/>
      <c r="N39" s="84"/>
      <c r="O39" s="84"/>
      <c r="P39" s="84"/>
      <c r="Q39" s="84"/>
      <c r="R39" s="84"/>
    </row>
    <row r="40" spans="1:18" ht="15" x14ac:dyDescent="0.25">
      <c r="A40" s="81">
        <v>31</v>
      </c>
      <c r="B40" s="112"/>
      <c r="C40" s="113"/>
      <c r="D40" s="113"/>
      <c r="E40" s="113"/>
      <c r="F40" s="113"/>
      <c r="G40" s="111"/>
      <c r="H40" s="111"/>
      <c r="I40" s="111"/>
      <c r="J40" s="114"/>
      <c r="K40" s="85"/>
      <c r="L40" s="84"/>
      <c r="M40" s="84"/>
      <c r="N40" s="84"/>
      <c r="O40" s="84"/>
      <c r="P40" s="84"/>
      <c r="Q40" s="84"/>
      <c r="R40" s="84"/>
    </row>
    <row r="41" spans="1:18" ht="15" x14ac:dyDescent="0.25">
      <c r="A41" s="81">
        <v>32</v>
      </c>
      <c r="B41" s="112"/>
      <c r="C41" s="113"/>
      <c r="D41" s="113"/>
      <c r="E41" s="113"/>
      <c r="F41" s="113"/>
      <c r="G41" s="111"/>
      <c r="H41" s="111"/>
      <c r="I41" s="111"/>
      <c r="J41" s="114"/>
      <c r="K41" s="85"/>
      <c r="L41" s="84"/>
      <c r="M41" s="84"/>
      <c r="N41" s="84"/>
      <c r="O41" s="84"/>
      <c r="P41" s="84"/>
      <c r="Q41" s="84"/>
      <c r="R41" s="84"/>
    </row>
    <row r="42" spans="1:18" ht="15" x14ac:dyDescent="0.25">
      <c r="A42" s="81">
        <v>33</v>
      </c>
      <c r="B42" s="112"/>
      <c r="C42" s="113"/>
      <c r="D42" s="113"/>
      <c r="E42" s="113"/>
      <c r="F42" s="113"/>
      <c r="G42" s="111"/>
      <c r="H42" s="111"/>
      <c r="I42" s="111"/>
      <c r="J42" s="114"/>
      <c r="K42" s="157" t="s">
        <v>30</v>
      </c>
      <c r="L42" s="158"/>
      <c r="M42" s="158"/>
      <c r="N42" s="158"/>
      <c r="O42" s="158"/>
      <c r="P42" s="158"/>
      <c r="Q42" s="158"/>
      <c r="R42" s="158"/>
    </row>
    <row r="43" spans="1:18" ht="15" x14ac:dyDescent="0.25">
      <c r="A43" s="81">
        <v>34</v>
      </c>
      <c r="B43" s="112"/>
      <c r="C43" s="113"/>
      <c r="D43" s="113"/>
      <c r="E43" s="113"/>
      <c r="F43" s="113"/>
      <c r="G43" s="111"/>
      <c r="H43" s="111"/>
      <c r="I43" s="111"/>
      <c r="J43" s="114"/>
      <c r="K43" s="86"/>
      <c r="L43" s="87"/>
      <c r="M43" s="87"/>
      <c r="N43" s="87"/>
      <c r="O43" s="87"/>
      <c r="P43" s="87"/>
      <c r="Q43" s="87"/>
      <c r="R43" s="87"/>
    </row>
    <row r="44" spans="1:18" ht="15" x14ac:dyDescent="0.25">
      <c r="A44" s="81">
        <v>35</v>
      </c>
      <c r="B44" s="112"/>
      <c r="C44" s="113"/>
      <c r="D44" s="113"/>
      <c r="E44" s="113"/>
      <c r="F44" s="113"/>
      <c r="G44" s="111"/>
      <c r="H44" s="111"/>
      <c r="I44" s="111"/>
      <c r="J44" s="114"/>
      <c r="K44" s="86"/>
      <c r="L44" s="87"/>
      <c r="M44" s="87"/>
      <c r="N44" s="87"/>
      <c r="O44" s="87"/>
      <c r="P44" s="87"/>
      <c r="Q44" s="87"/>
      <c r="R44" s="87"/>
    </row>
    <row r="45" spans="1:18" ht="15" x14ac:dyDescent="0.25">
      <c r="A45" s="81">
        <v>36</v>
      </c>
      <c r="B45" s="112"/>
      <c r="C45" s="113"/>
      <c r="D45" s="113"/>
      <c r="E45" s="113"/>
      <c r="F45" s="113"/>
      <c r="G45" s="111"/>
      <c r="H45" s="111"/>
      <c r="I45" s="111"/>
      <c r="J45" s="114"/>
      <c r="K45" s="86"/>
      <c r="L45" s="87"/>
      <c r="M45" s="87"/>
      <c r="N45" s="87"/>
      <c r="O45" s="87"/>
      <c r="P45" s="87"/>
      <c r="Q45" s="87"/>
      <c r="R45" s="87"/>
    </row>
    <row r="46" spans="1:18" ht="15" x14ac:dyDescent="0.25">
      <c r="A46" s="81">
        <v>37</v>
      </c>
      <c r="B46" s="115"/>
      <c r="C46" s="111"/>
      <c r="D46" s="111"/>
      <c r="E46" s="116"/>
      <c r="F46" s="111"/>
      <c r="G46" s="111"/>
      <c r="H46" s="111"/>
      <c r="I46" s="111"/>
      <c r="J46" s="108"/>
      <c r="K46" s="86"/>
      <c r="L46" s="87"/>
      <c r="M46" s="87"/>
      <c r="N46" s="87"/>
      <c r="O46" s="87"/>
      <c r="P46" s="87"/>
      <c r="Q46" s="87"/>
      <c r="R46" s="87"/>
    </row>
    <row r="47" spans="1:18" ht="15" x14ac:dyDescent="0.25">
      <c r="A47" s="81">
        <v>38</v>
      </c>
      <c r="B47" s="115"/>
      <c r="C47" s="111"/>
      <c r="D47" s="111"/>
      <c r="E47" s="116"/>
      <c r="F47" s="111"/>
      <c r="G47" s="111"/>
      <c r="H47" s="111"/>
      <c r="I47" s="111"/>
      <c r="J47" s="108"/>
      <c r="K47" s="82"/>
      <c r="L47" s="82"/>
      <c r="M47" s="82"/>
      <c r="N47" s="82"/>
      <c r="O47" s="82"/>
      <c r="P47" s="82"/>
      <c r="Q47" s="82"/>
      <c r="R47" s="82"/>
    </row>
    <row r="48" spans="1:18" ht="15" x14ac:dyDescent="0.25">
      <c r="A48" s="81">
        <v>39</v>
      </c>
      <c r="B48" s="115"/>
      <c r="C48" s="111"/>
      <c r="D48" s="111"/>
      <c r="E48" s="116"/>
      <c r="F48" s="111"/>
      <c r="G48" s="111"/>
      <c r="H48" s="111"/>
      <c r="I48" s="111"/>
      <c r="J48" s="114"/>
      <c r="K48" s="82"/>
      <c r="L48" s="82"/>
      <c r="M48" s="82"/>
      <c r="N48" s="82"/>
      <c r="O48" s="82"/>
      <c r="P48" s="82"/>
      <c r="Q48" s="82"/>
      <c r="R48" s="82"/>
    </row>
    <row r="49" spans="1:29" ht="15" x14ac:dyDescent="0.25">
      <c r="A49" s="81">
        <v>40</v>
      </c>
      <c r="B49" s="115"/>
      <c r="C49" s="111"/>
      <c r="D49" s="111"/>
      <c r="E49" s="116"/>
      <c r="F49" s="111"/>
      <c r="G49" s="111"/>
      <c r="H49" s="111"/>
      <c r="I49" s="111"/>
      <c r="J49" s="114"/>
      <c r="K49" s="82"/>
      <c r="L49" s="82"/>
      <c r="M49" s="82"/>
      <c r="N49" s="82"/>
      <c r="O49" s="82"/>
      <c r="P49" s="82"/>
      <c r="Q49" s="82"/>
      <c r="R49" s="82"/>
    </row>
    <row r="50" spans="1:29" ht="15" x14ac:dyDescent="0.25">
      <c r="A50" s="81">
        <v>41</v>
      </c>
      <c r="B50" s="115"/>
      <c r="C50" s="111"/>
      <c r="D50" s="111"/>
      <c r="E50" s="116"/>
      <c r="F50" s="111"/>
      <c r="G50" s="111"/>
      <c r="H50" s="111"/>
      <c r="I50" s="111"/>
      <c r="J50" s="114"/>
      <c r="K50" s="82"/>
      <c r="L50" s="82"/>
      <c r="M50" s="82"/>
      <c r="N50" s="82"/>
      <c r="O50" s="82"/>
      <c r="P50" s="82"/>
      <c r="Q50" s="82"/>
      <c r="R50" s="82"/>
    </row>
    <row r="51" spans="1:29" ht="15" x14ac:dyDescent="0.25">
      <c r="A51" s="81">
        <v>42</v>
      </c>
      <c r="B51" s="115"/>
      <c r="C51" s="111"/>
      <c r="D51" s="111"/>
      <c r="E51" s="116"/>
      <c r="F51" s="111"/>
      <c r="G51" s="111"/>
      <c r="H51" s="111"/>
      <c r="I51" s="111"/>
      <c r="J51" s="114"/>
      <c r="K51" s="82"/>
      <c r="L51" s="82"/>
      <c r="M51" s="82"/>
      <c r="N51" s="82"/>
      <c r="O51" s="82"/>
      <c r="P51" s="82"/>
      <c r="Q51" s="82"/>
      <c r="R51" s="82"/>
    </row>
    <row r="52" spans="1:29" ht="15" x14ac:dyDescent="0.25">
      <c r="A52" s="81">
        <v>43</v>
      </c>
      <c r="B52" s="115"/>
      <c r="C52" s="111"/>
      <c r="D52" s="111"/>
      <c r="E52" s="116"/>
      <c r="F52" s="111"/>
      <c r="G52" s="111"/>
      <c r="H52" s="111"/>
      <c r="I52" s="111"/>
      <c r="J52" s="114"/>
      <c r="K52" s="82"/>
      <c r="L52" s="82"/>
      <c r="M52" s="82"/>
      <c r="N52" s="82"/>
      <c r="O52" s="82"/>
      <c r="P52" s="82"/>
      <c r="Q52" s="82"/>
      <c r="R52" s="82"/>
    </row>
    <row r="53" spans="1:29" ht="15" x14ac:dyDescent="0.25">
      <c r="A53" s="81">
        <v>44</v>
      </c>
      <c r="B53" s="115"/>
      <c r="C53" s="111"/>
      <c r="D53" s="111"/>
      <c r="E53" s="116"/>
      <c r="F53" s="111"/>
      <c r="G53" s="111"/>
      <c r="H53" s="111"/>
      <c r="I53" s="111"/>
      <c r="J53" s="114"/>
      <c r="K53" s="82"/>
      <c r="L53" s="82"/>
      <c r="M53" s="82"/>
      <c r="N53" s="82"/>
      <c r="O53" s="82"/>
      <c r="P53" s="82"/>
      <c r="Q53" s="82"/>
      <c r="R53" s="82"/>
    </row>
    <row r="54" spans="1:29" ht="15" x14ac:dyDescent="0.25">
      <c r="A54" s="81">
        <v>45</v>
      </c>
      <c r="B54" s="115"/>
      <c r="C54" s="111"/>
      <c r="D54" s="111"/>
      <c r="E54" s="116"/>
      <c r="F54" s="111"/>
      <c r="G54" s="111"/>
      <c r="H54" s="111"/>
      <c r="I54" s="111"/>
      <c r="J54" s="114"/>
      <c r="K54" s="82"/>
      <c r="L54" s="82"/>
      <c r="M54" s="82"/>
      <c r="N54" s="82"/>
      <c r="O54" s="82"/>
      <c r="P54" s="82"/>
      <c r="Q54" s="82"/>
      <c r="R54" s="82"/>
    </row>
    <row r="55" spans="1:29" ht="15" x14ac:dyDescent="0.25">
      <c r="A55" s="81">
        <v>46</v>
      </c>
      <c r="B55" s="115"/>
      <c r="C55" s="111"/>
      <c r="D55" s="111"/>
      <c r="E55" s="116"/>
      <c r="F55" s="111"/>
      <c r="G55" s="111"/>
      <c r="H55" s="111"/>
      <c r="I55" s="111"/>
      <c r="J55" s="114"/>
      <c r="K55" s="82"/>
      <c r="L55" s="82"/>
      <c r="M55" s="82"/>
      <c r="N55" s="82"/>
      <c r="O55" s="82"/>
      <c r="P55" s="82"/>
      <c r="Q55" s="82"/>
      <c r="R55" s="82"/>
    </row>
    <row r="56" spans="1:29" ht="15" x14ac:dyDescent="0.25">
      <c r="A56" s="81">
        <v>47</v>
      </c>
      <c r="B56" s="115"/>
      <c r="C56" s="111"/>
      <c r="D56" s="111"/>
      <c r="E56" s="116"/>
      <c r="F56" s="111"/>
      <c r="G56" s="111"/>
      <c r="H56" s="111"/>
      <c r="I56" s="111"/>
      <c r="J56" s="114"/>
      <c r="K56" s="82"/>
      <c r="L56" s="82"/>
      <c r="M56" s="82"/>
      <c r="N56" s="82"/>
      <c r="O56" s="82"/>
      <c r="P56" s="82"/>
      <c r="Q56" s="82"/>
      <c r="R56" s="82"/>
    </row>
    <row r="57" spans="1:29" ht="15" x14ac:dyDescent="0.25">
      <c r="A57" s="81">
        <v>48</v>
      </c>
      <c r="B57" s="115"/>
      <c r="C57" s="111"/>
      <c r="D57" s="111"/>
      <c r="E57" s="116"/>
      <c r="F57" s="111"/>
      <c r="G57" s="111"/>
      <c r="H57" s="111"/>
      <c r="I57" s="111"/>
      <c r="J57" s="114"/>
      <c r="K57" s="82"/>
      <c r="L57" s="82"/>
      <c r="M57" s="82"/>
      <c r="N57" s="82"/>
      <c r="O57" s="82"/>
      <c r="P57" s="82"/>
      <c r="Q57" s="82"/>
      <c r="R57" s="82"/>
    </row>
    <row r="58" spans="1:29" ht="15" x14ac:dyDescent="0.25">
      <c r="A58" s="81">
        <v>49</v>
      </c>
      <c r="B58" s="115"/>
      <c r="C58" s="111"/>
      <c r="D58" s="111"/>
      <c r="E58" s="116"/>
      <c r="F58" s="111"/>
      <c r="G58" s="111"/>
      <c r="H58" s="111"/>
      <c r="I58" s="111"/>
      <c r="J58" s="114"/>
      <c r="K58" s="82"/>
      <c r="L58" s="82"/>
      <c r="M58" s="82"/>
      <c r="N58" s="82"/>
      <c r="O58" s="82"/>
      <c r="P58" s="82"/>
      <c r="Q58" s="82"/>
      <c r="R58" s="82"/>
    </row>
    <row r="59" spans="1:29" ht="15.75" thickBot="1" x14ac:dyDescent="0.3">
      <c r="A59" s="88">
        <v>50</v>
      </c>
      <c r="B59" s="117"/>
      <c r="C59" s="118"/>
      <c r="D59" s="118"/>
      <c r="E59" s="119"/>
      <c r="F59" s="118"/>
      <c r="G59" s="118"/>
      <c r="H59" s="118"/>
      <c r="I59" s="118"/>
      <c r="J59" s="120"/>
      <c r="K59" s="82"/>
      <c r="L59" s="82"/>
      <c r="M59" s="82"/>
      <c r="N59" s="82"/>
      <c r="O59" s="82"/>
      <c r="P59" s="82"/>
      <c r="Q59" s="82"/>
      <c r="R59" s="82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5" t="s">
        <v>26</v>
      </c>
      <c r="C63" s="166"/>
      <c r="D63" s="166"/>
      <c r="E63" s="166"/>
      <c r="F63" s="166"/>
      <c r="G63" s="166"/>
      <c r="H63" s="166"/>
      <c r="I63" s="166"/>
      <c r="J63" s="166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 t="str">
        <f>IF((B10&lt;&gt;0)*ISNUMBER(B10),100*(B10/B10),"")</f>
        <v/>
      </c>
      <c r="C66" s="19" t="str">
        <f>IF((B10&lt;&gt;0)*ISNUMBER(C10),100*(C10/B10),"")</f>
        <v/>
      </c>
      <c r="D66" s="19" t="str">
        <f>IF((B10&lt;&gt;0)*ISNUMBER(D10),100*(D10/B10),"")</f>
        <v/>
      </c>
      <c r="E66" s="19" t="str">
        <f>IF((B10&lt;&gt;0)*ISNUMBER(E10),100*(E10/B10),"")</f>
        <v/>
      </c>
      <c r="F66" s="19" t="str">
        <f>IF((B10&lt;&gt;0)*ISNUMBER(F10),100*(F10/B10),"")</f>
        <v/>
      </c>
      <c r="G66" s="19" t="str">
        <f>IF((B10&lt;&gt;0)*ISNUMBER(G10),100*(G10/B10),"")</f>
        <v/>
      </c>
      <c r="H66" s="19" t="str">
        <f>IF((B10&lt;&gt;0)*ISNUMBER(H10),100*(H10/B10),"")</f>
        <v/>
      </c>
      <c r="I66" s="19" t="str">
        <f>IF((B10&lt;&gt;0)*ISNUMBER(I10),100*(I10/B10),"")</f>
        <v/>
      </c>
      <c r="J66" s="19" t="str">
        <f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>IF((B11&lt;&gt;0)*ISNUMBER(B11),100*(B11/B11),"")</f>
        <v>100</v>
      </c>
      <c r="C67" s="19">
        <f>IF((B11&lt;&gt;0)*ISNUMBER(C11),100*(C11/B11),"")</f>
        <v>115.90909090909092</v>
      </c>
      <c r="D67" s="19" t="str">
        <f>IF((B11&lt;&gt;0)*ISNUMBER(D11),100*(D11/B11),"")</f>
        <v/>
      </c>
      <c r="E67" s="19" t="str">
        <f>IF((B11&lt;&gt;0)*ISNUMBER(E11),100*(E11/B11),"")</f>
        <v/>
      </c>
      <c r="F67" s="19" t="str">
        <f>IF((B11&lt;&gt;0)*ISNUMBER(F11),100*(F11/B11),"")</f>
        <v/>
      </c>
      <c r="G67" s="19" t="str">
        <f>IF((B11&lt;&gt;0)*ISNUMBER(G11),100*(G11/B11),"")</f>
        <v/>
      </c>
      <c r="H67" s="19" t="str">
        <f>IF((B11&lt;&gt;0)*ISNUMBER(H11),100*(H11/B11),"")</f>
        <v/>
      </c>
      <c r="I67" s="19" t="str">
        <f>IF((B11&lt;&gt;0)*ISNUMBER(I11),100*(I11/B11),"")</f>
        <v/>
      </c>
      <c r="J67" s="19" t="str">
        <f>IF((B11&lt;&gt;0)*ISNUMBER(J11),100*(J11/B11),"")</f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>IF((B12&lt;&gt;0)*ISNUMBER(B12),100*(B12/B12),"")</f>
        <v>100</v>
      </c>
      <c r="C68" s="19">
        <f>IF((B12&lt;&gt;0)*ISNUMBER(C12),100*(C12/B12),"")</f>
        <v>108</v>
      </c>
      <c r="D68" s="19" t="str">
        <f>IF((B12&lt;&gt;0)*ISNUMBER(D12),100*(D12/B12),"")</f>
        <v/>
      </c>
      <c r="E68" s="19" t="str">
        <f>IF((B12&lt;&gt;0)*ISNUMBER(E12),100*(E12/B12),"")</f>
        <v/>
      </c>
      <c r="F68" s="19" t="str">
        <f>IF((B12&lt;&gt;0)*ISNUMBER(F12),100*(F12/B12),"")</f>
        <v/>
      </c>
      <c r="G68" s="19" t="str">
        <f>IF((B12&lt;&gt;0)*ISNUMBER(G12),100*(G12/B12),"")</f>
        <v/>
      </c>
      <c r="H68" s="19" t="str">
        <f>IF((B12&lt;&gt;0)*ISNUMBER(H12),100*(H12/B12),"")</f>
        <v/>
      </c>
      <c r="I68" s="19" t="str">
        <f>IF((B12&lt;&gt;0)*ISNUMBER(I12),100*(I12/B12),"")</f>
        <v/>
      </c>
      <c r="J68" s="19" t="str">
        <f>IF((B12&lt;&gt;0)*ISNUMBER(J12),100*(J12/B12),"")</f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 t="str">
        <f>IF((B13&lt;&gt;0)*ISNUMBER(B13),100*(B13/B13),"")</f>
        <v/>
      </c>
      <c r="C69" s="19" t="str">
        <f>IF((B13&lt;&gt;0)*ISNUMBER(C13),100*(C13/B13),"")</f>
        <v/>
      </c>
      <c r="D69" s="19" t="str">
        <f>IF((B13&lt;&gt;0)*ISNUMBER(D13),100*(D13/B13),"")</f>
        <v/>
      </c>
      <c r="E69" s="19" t="str">
        <f>IF((B13&lt;&gt;0)*ISNUMBER(E13),100*(E13/B13),"")</f>
        <v/>
      </c>
      <c r="F69" s="19" t="str">
        <f>IF((B13&lt;&gt;0)*ISNUMBER(F13),100*(F13/B13),"")</f>
        <v/>
      </c>
      <c r="G69" s="19" t="str">
        <f>IF((B13&lt;&gt;0)*ISNUMBER(G13),100*(G13/B13),"")</f>
        <v/>
      </c>
      <c r="H69" s="19" t="str">
        <f>IF((B13&lt;&gt;0)*ISNUMBER(H13),100*(H13/B13),"")</f>
        <v/>
      </c>
      <c r="I69" s="19" t="str">
        <f>IF((B13&lt;&gt;0)*ISNUMBER(I13),100*(I13/B13),"")</f>
        <v/>
      </c>
      <c r="J69" s="19" t="str">
        <f>IF((B13&lt;&gt;0)*ISNUMBER(J13),100*(J13/B13),"")</f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ref="B70:B115" si="0">IF((B14&lt;&gt;0)*ISNUMBER(B14),100*(B14/B14),"")</f>
        <v>100</v>
      </c>
      <c r="C70" s="19">
        <f t="shared" ref="C70:C115" si="1">IF((B14&lt;&gt;0)*ISNUMBER(C14),100*(C14/B14),"")</f>
        <v>101.55802126675913</v>
      </c>
      <c r="D70" s="19" t="str">
        <f t="shared" ref="D70:D115" si="2">IF((B14&lt;&gt;0)*ISNUMBER(D14),100*(D14/B14),"")</f>
        <v/>
      </c>
      <c r="E70" s="19" t="str">
        <f t="shared" ref="E70:E115" si="3">IF((B14&lt;&gt;0)*ISNUMBER(E14),100*(E14/B14),"")</f>
        <v/>
      </c>
      <c r="F70" s="19" t="str">
        <f t="shared" ref="F70:F115" si="4">IF((B14&lt;&gt;0)*ISNUMBER(F14),100*(F14/B14),"")</f>
        <v/>
      </c>
      <c r="G70" s="19" t="str">
        <f t="shared" ref="G70:G115" si="5">IF((B14&lt;&gt;0)*ISNUMBER(G14),100*(G14/B14),"")</f>
        <v/>
      </c>
      <c r="H70" s="19" t="str">
        <f t="shared" ref="H70:H115" si="6">IF((B14&lt;&gt;0)*ISNUMBER(H14),100*(H14/B14),"")</f>
        <v/>
      </c>
      <c r="I70" s="19" t="str">
        <f t="shared" ref="I70:I115" si="7">IF((B14&lt;&gt;0)*ISNUMBER(I14),100*(I14/B14),"")</f>
        <v/>
      </c>
      <c r="J70" s="19" t="str">
        <f t="shared" ref="J70:J115" si="8">IF((B14&lt;&gt;0)*ISNUMBER(J14),100*(J14/B14),"")</f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 t="str">
        <f t="shared" si="0"/>
        <v/>
      </c>
      <c r="C71" s="19" t="str">
        <f t="shared" si="1"/>
        <v/>
      </c>
      <c r="D71" s="19" t="str">
        <f t="shared" si="2"/>
        <v/>
      </c>
      <c r="E71" s="19" t="str">
        <f t="shared" si="3"/>
        <v/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101.44855144855146</v>
      </c>
      <c r="D72" s="19" t="str">
        <f t="shared" si="2"/>
        <v/>
      </c>
      <c r="E72" s="19" t="str">
        <f t="shared" si="3"/>
        <v/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96.737457679285939</v>
      </c>
      <c r="D73" s="19" t="str">
        <f t="shared" si="2"/>
        <v/>
      </c>
      <c r="E73" s="19" t="str">
        <f t="shared" si="3"/>
        <v/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>IF((B18&lt;&gt;0)*ISNUMBER(B18),100*(B18/B18),"")</f>
        <v>100</v>
      </c>
      <c r="C74" s="19">
        <f>IF((B18&lt;&gt;0)*ISNUMBER(C18),100*(C18/B18),"")</f>
        <v>118.46330275229357</v>
      </c>
      <c r="D74" s="19" t="str">
        <f>IF((B18&lt;&gt;0)*ISNUMBER(D18),100*(D18/B18),"")</f>
        <v/>
      </c>
      <c r="E74" s="19" t="str">
        <f>IF((B18&lt;&gt;0)*ISNUMBER(E18),100*(E18/B18),"")</f>
        <v/>
      </c>
      <c r="F74" s="19" t="str">
        <f>IF((B18&lt;&gt;0)*ISNUMBER(F18),100*(F18/B18),"")</f>
        <v/>
      </c>
      <c r="G74" s="19" t="str">
        <f>IF((B18&lt;&gt;0)*ISNUMBER(G18),100*(G18/B18),"")</f>
        <v/>
      </c>
      <c r="H74" s="19" t="str">
        <f>IF((B18&lt;&gt;0)*ISNUMBER(H18),100*(H18/B18),"")</f>
        <v/>
      </c>
      <c r="I74" s="19" t="str">
        <f>IF((B18&lt;&gt;0)*ISNUMBER(I18),100*(I18/B18),"")</f>
        <v/>
      </c>
      <c r="J74" s="19" t="str">
        <f>IF((B18&lt;&gt;0)*ISNUMBER(J18),100*(J18/B18),"")</f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>IF((B19&lt;&gt;0)*ISNUMBER(B19),100*(B19/B19),"")</f>
        <v>100</v>
      </c>
      <c r="C75" s="19">
        <f>IF((B19&lt;&gt;0)*ISNUMBER(C19),100*(C19/B19),"")</f>
        <v>104.34782608695652</v>
      </c>
      <c r="D75" s="19" t="str">
        <f>IF((B19&lt;&gt;0)*ISNUMBER(D19),100*(D19/B19),"")</f>
        <v/>
      </c>
      <c r="E75" s="19" t="str">
        <f>IF((B19&lt;&gt;0)*ISNUMBER(E19),100*(E19/B19),"")</f>
        <v/>
      </c>
      <c r="F75" s="19" t="str">
        <f>IF((B19&lt;&gt;0)*ISNUMBER(F19),100*(F19/B19),"")</f>
        <v/>
      </c>
      <c r="G75" s="19" t="str">
        <f>IF((B19&lt;&gt;0)*ISNUMBER(G19),100*(G19/B19),"")</f>
        <v/>
      </c>
      <c r="H75" s="19" t="str">
        <f>IF((B19&lt;&gt;0)*ISNUMBER(H19),100*(H19/B19),"")</f>
        <v/>
      </c>
      <c r="I75" s="19" t="str">
        <f>IF((B19&lt;&gt;0)*ISNUMBER(I19),100*(I19/B19),"")</f>
        <v/>
      </c>
      <c r="J75" s="19" t="str">
        <f>IF((B19&lt;&gt;0)*ISNUMBER(J19),100*(J19/B19),"")</f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>
        <f t="shared" si="0"/>
        <v>100</v>
      </c>
      <c r="C76" s="19">
        <f t="shared" si="1"/>
        <v>102.2001419446416</v>
      </c>
      <c r="D76" s="19" t="str">
        <f t="shared" si="2"/>
        <v/>
      </c>
      <c r="E76" s="19" t="str">
        <f t="shared" si="3"/>
        <v/>
      </c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>
        <f t="shared" si="0"/>
        <v>100</v>
      </c>
      <c r="C77" s="19">
        <f t="shared" si="1"/>
        <v>106.18287560219173</v>
      </c>
      <c r="D77" s="19" t="str">
        <f t="shared" si="2"/>
        <v/>
      </c>
      <c r="E77" s="19" t="str">
        <f t="shared" si="3"/>
        <v/>
      </c>
      <c r="F77" s="19" t="str">
        <f t="shared" si="4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4"/>
      <c r="L104" s="155"/>
      <c r="M104" s="155"/>
      <c r="N104" s="155"/>
      <c r="O104" s="155"/>
      <c r="P104" s="155"/>
      <c r="Q104" s="155"/>
      <c r="R104" s="155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6"/>
      <c r="L105" s="155"/>
      <c r="M105" s="155"/>
      <c r="N105" s="155"/>
      <c r="O105" s="155"/>
      <c r="P105" s="155"/>
      <c r="Q105" s="155"/>
      <c r="R105" s="155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6"/>
      <c r="L106" s="155"/>
      <c r="M106" s="155"/>
      <c r="N106" s="155"/>
      <c r="O106" s="155"/>
      <c r="P106" s="155"/>
      <c r="Q106" s="155"/>
      <c r="R106" s="155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6"/>
      <c r="L107" s="155"/>
      <c r="M107" s="155"/>
      <c r="N107" s="155"/>
      <c r="O107" s="155"/>
      <c r="P107" s="155"/>
      <c r="Q107" s="155"/>
      <c r="R107" s="155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6"/>
      <c r="L108" s="155"/>
      <c r="M108" s="155"/>
      <c r="N108" s="155"/>
      <c r="O108" s="155"/>
      <c r="P108" s="155"/>
      <c r="Q108" s="155"/>
      <c r="R108" s="155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106.09414085441898</v>
      </c>
      <c r="D116" s="20" t="str">
        <f t="shared" si="9"/>
        <v/>
      </c>
      <c r="E116" s="20" t="str">
        <f t="shared" si="9"/>
        <v/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4" t="s">
        <v>29</v>
      </c>
      <c r="L116" s="155"/>
      <c r="M116" s="155"/>
      <c r="N116" s="155"/>
      <c r="O116" s="155"/>
      <c r="P116" s="155"/>
      <c r="Q116" s="155"/>
      <c r="R116" s="155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9</v>
      </c>
      <c r="C117" s="20">
        <f t="shared" ref="C117:J117" si="10">COUNT(C66:C115)</f>
        <v>9</v>
      </c>
      <c r="D117" s="20">
        <f t="shared" si="10"/>
        <v>0</v>
      </c>
      <c r="E117" s="20">
        <f t="shared" si="10"/>
        <v>0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6"/>
      <c r="L117" s="155"/>
      <c r="M117" s="155"/>
      <c r="N117" s="155"/>
      <c r="O117" s="155"/>
      <c r="P117" s="155"/>
      <c r="Q117" s="155"/>
      <c r="R117" s="155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7.0789108292472962</v>
      </c>
      <c r="D118" s="20" t="str">
        <f t="shared" si="11"/>
        <v/>
      </c>
      <c r="E118" s="20" t="str">
        <f t="shared" si="11"/>
        <v/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6"/>
      <c r="L118" s="155"/>
      <c r="M118" s="155"/>
      <c r="N118" s="155"/>
      <c r="O118" s="155"/>
      <c r="P118" s="155"/>
      <c r="Q118" s="155"/>
      <c r="R118" s="155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2.3596369430824322</v>
      </c>
      <c r="D119" s="20" t="str">
        <f t="shared" si="12"/>
        <v/>
      </c>
      <c r="E119" s="20" t="str">
        <f t="shared" si="12"/>
        <v/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6"/>
      <c r="L119" s="155"/>
      <c r="M119" s="155"/>
      <c r="N119" s="155"/>
      <c r="O119" s="155"/>
      <c r="P119" s="155"/>
      <c r="Q119" s="155"/>
      <c r="R119" s="155"/>
    </row>
    <row r="120" spans="1:29" x14ac:dyDescent="0.2">
      <c r="A120" s="30" t="s">
        <v>15</v>
      </c>
      <c r="B120" s="20">
        <f t="shared" ref="B120:J120" si="13">IF(B117&gt;2,TINV(0.1,B117-1),"")</f>
        <v>1.8595480375308981</v>
      </c>
      <c r="C120" s="20">
        <f t="shared" si="13"/>
        <v>1.8595480375308981</v>
      </c>
      <c r="D120" s="20" t="str">
        <f t="shared" si="13"/>
        <v/>
      </c>
      <c r="E120" s="20" t="str">
        <f t="shared" si="13"/>
        <v/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6"/>
      <c r="L120" s="155"/>
      <c r="M120" s="155"/>
      <c r="N120" s="155"/>
      <c r="O120" s="155"/>
      <c r="P120" s="155"/>
      <c r="Q120" s="155"/>
      <c r="R120" s="155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4.3878582467943446</v>
      </c>
      <c r="D121" s="20" t="str">
        <f t="shared" si="14"/>
        <v/>
      </c>
      <c r="E121" s="20" t="str">
        <f t="shared" si="14"/>
        <v/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96.737457679285939</v>
      </c>
      <c r="D122" s="20" t="str">
        <f t="shared" si="15"/>
        <v/>
      </c>
      <c r="E122" s="20" t="str">
        <f t="shared" si="15"/>
        <v/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118.46330275229357</v>
      </c>
      <c r="D123" s="20" t="str">
        <f t="shared" si="16"/>
        <v/>
      </c>
      <c r="E123" s="20" t="str">
        <f t="shared" si="16"/>
        <v/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80</v>
      </c>
      <c r="C124" s="32">
        <f>100-B5</f>
        <v>80</v>
      </c>
      <c r="D124" s="32">
        <f>100-B5</f>
        <v>80</v>
      </c>
      <c r="E124" s="32">
        <f>100-B5</f>
        <v>80</v>
      </c>
      <c r="F124" s="32">
        <f>100-B5</f>
        <v>80</v>
      </c>
      <c r="G124" s="32">
        <f>100-B5</f>
        <v>80</v>
      </c>
      <c r="H124" s="32">
        <f>100-B5</f>
        <v>80</v>
      </c>
      <c r="I124" s="32">
        <f>100-B5</f>
        <v>80</v>
      </c>
      <c r="J124" s="32">
        <f>100-B5</f>
        <v>80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120</v>
      </c>
      <c r="C125" s="18">
        <f>100+B5</f>
        <v>120</v>
      </c>
      <c r="D125" s="18">
        <f>100+B5</f>
        <v>120</v>
      </c>
      <c r="E125" s="18">
        <f>100+B5</f>
        <v>120</v>
      </c>
      <c r="F125" s="18">
        <f>100+B5</f>
        <v>120</v>
      </c>
      <c r="G125" s="18">
        <f>100+B5</f>
        <v>120</v>
      </c>
      <c r="H125" s="18">
        <f>100+B5</f>
        <v>120</v>
      </c>
      <c r="I125" s="18">
        <f>100+B5</f>
        <v>120</v>
      </c>
      <c r="J125" s="18">
        <f>100+B5</f>
        <v>120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70</v>
      </c>
      <c r="C126" s="18">
        <f>100-E5</f>
        <v>70</v>
      </c>
      <c r="D126" s="18">
        <f>100-E5</f>
        <v>70</v>
      </c>
      <c r="E126" s="18">
        <f>100-E5</f>
        <v>70</v>
      </c>
      <c r="F126" s="18">
        <f>100-E5</f>
        <v>70</v>
      </c>
      <c r="G126" s="18">
        <f>100-E5</f>
        <v>70</v>
      </c>
      <c r="H126" s="18">
        <f>100-E5</f>
        <v>70</v>
      </c>
      <c r="I126" s="18">
        <f>100-E5</f>
        <v>70</v>
      </c>
      <c r="J126" s="33">
        <f>100-E5</f>
        <v>70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130</v>
      </c>
      <c r="C127" s="35">
        <f>100+E5</f>
        <v>130</v>
      </c>
      <c r="D127" s="35">
        <f>100+E5</f>
        <v>130</v>
      </c>
      <c r="E127" s="35">
        <f>100+E5</f>
        <v>130</v>
      </c>
      <c r="F127" s="35">
        <f>100+E5</f>
        <v>130</v>
      </c>
      <c r="G127" s="35">
        <f>100+E5</f>
        <v>130</v>
      </c>
      <c r="H127" s="35">
        <f>100+E5</f>
        <v>130</v>
      </c>
      <c r="I127" s="35">
        <f>100+E5</f>
        <v>130</v>
      </c>
      <c r="J127" s="31">
        <f>100+E5</f>
        <v>130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0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tabSelected="1" workbookViewId="0">
      <selection activeCell="C31" sqref="C31"/>
    </sheetView>
  </sheetViews>
  <sheetFormatPr baseColWidth="10" defaultColWidth="11.42578125" defaultRowHeight="12.75" x14ac:dyDescent="0.2"/>
  <cols>
    <col min="1" max="16384" width="11.42578125" style="40"/>
  </cols>
  <sheetData>
    <row r="1" spans="1:13" x14ac:dyDescent="0.2">
      <c r="A1" s="40" t="s">
        <v>80</v>
      </c>
      <c r="B1" s="40" t="str">
        <f>hiddenSheet!ek_dokumentid</f>
        <v>D54447</v>
      </c>
      <c r="C1" s="40" t="s">
        <v>83</v>
      </c>
      <c r="D1" s="40" t="str">
        <f>hiddenSheet!ek_utgave</f>
        <v>1.00</v>
      </c>
      <c r="E1" s="40" t="s">
        <v>85</v>
      </c>
      <c r="F1" s="40" t="str">
        <f>hiddenSheet!ek_doktittel</f>
        <v>HL - Rapportmal Holdbarhetsforsøk</v>
      </c>
    </row>
    <row r="2" spans="1:13" x14ac:dyDescent="0.2">
      <c r="A2" s="40" t="s">
        <v>82</v>
      </c>
      <c r="B2" s="40" t="str">
        <f>hiddenSheet!ekr_doktittel</f>
        <v>Holdbarhetsforsøk 21OHAS</v>
      </c>
    </row>
    <row r="4" spans="1:13" ht="13.5" thickBot="1" x14ac:dyDescent="0.25"/>
    <row r="5" spans="1:13" ht="34.5" x14ac:dyDescent="0.2">
      <c r="B5" s="130" t="s">
        <v>76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ht="12.75" customHeight="1" x14ac:dyDescent="0.2">
      <c r="B6" s="167" t="s">
        <v>136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x14ac:dyDescent="0.2">
      <c r="B7" s="167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ht="12.75" customHeight="1" x14ac:dyDescent="0.2">
      <c r="B8" s="167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</row>
    <row r="9" spans="1:13" x14ac:dyDescent="0.2">
      <c r="B9" s="167" t="s">
        <v>137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spans="1:13" ht="27.75" customHeight="1" x14ac:dyDescent="0.2">
      <c r="B10" s="167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4"/>
    </row>
    <row r="11" spans="1:13" x14ac:dyDescent="0.2">
      <c r="B11" s="167" t="s">
        <v>138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4"/>
    </row>
    <row r="12" spans="1:13" ht="27" customHeight="1" x14ac:dyDescent="0.2">
      <c r="B12" s="167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4"/>
    </row>
    <row r="13" spans="1:13" x14ac:dyDescent="0.2">
      <c r="B13" s="167" t="s">
        <v>144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4"/>
    </row>
    <row r="14" spans="1:13" x14ac:dyDescent="0.2">
      <c r="B14" s="167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</row>
    <row r="15" spans="1:13" ht="42.75" customHeight="1" x14ac:dyDescent="0.2">
      <c r="B15" s="167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</row>
    <row r="16" spans="1:13" ht="12.75" customHeight="1" x14ac:dyDescent="0.2">
      <c r="B16" s="167" t="s">
        <v>140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2:13" ht="15" customHeight="1" x14ac:dyDescent="0.2">
      <c r="B17" s="167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</row>
    <row r="18" spans="2:13" x14ac:dyDescent="0.2">
      <c r="B18" s="167" t="s">
        <v>141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</row>
    <row r="19" spans="2:13" ht="13.5" thickBot="1" x14ac:dyDescent="0.25"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</row>
    <row r="20" spans="2:13" ht="13.5" thickBot="1" x14ac:dyDescent="0.25"/>
    <row r="21" spans="2:13" ht="44.25" x14ac:dyDescent="0.55000000000000004">
      <c r="B21" s="73" t="s">
        <v>77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2:13" x14ac:dyDescent="0.2">
      <c r="B22" s="93" t="s">
        <v>135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2:13" x14ac:dyDescent="0.2">
      <c r="B23" s="93" t="s">
        <v>134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2:13" x14ac:dyDescent="0.2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</row>
    <row r="25" spans="2:13" ht="13.5" thickBot="1" x14ac:dyDescent="0.25">
      <c r="B25" s="133" t="s">
        <v>155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7" spans="2:13" x14ac:dyDescent="0.2">
      <c r="B27" s="40" t="s">
        <v>84</v>
      </c>
    </row>
    <row r="28" spans="2:13" x14ac:dyDescent="0.2">
      <c r="B28" s="40" t="str">
        <f>hiddenSheet!ekr_verifisert</f>
        <v>20.09.2018 - Hege Hoff Skavøy, 24.09.2018 - Jørn Vegard Sagen, 24.09.2018 - Søfteland, Eirik, 19.09.2018 - Torvestad, Astrid, 26.09.2018 - Trude Andersen</v>
      </c>
    </row>
  </sheetData>
  <mergeCells count="6">
    <mergeCell ref="B18:M19"/>
    <mergeCell ref="B6:M8"/>
    <mergeCell ref="B9:M10"/>
    <mergeCell ref="B11:M12"/>
    <mergeCell ref="B13:M15"/>
    <mergeCell ref="B16:M1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20</vt:i4>
      </vt:variant>
    </vt:vector>
  </HeadingPairs>
  <TitlesOfParts>
    <vt:vector size="30" baseType="lpstr">
      <vt:lpstr>Forside</vt:lpstr>
      <vt:lpstr> Beskrivelse av forsøket</vt:lpstr>
      <vt:lpstr>hiddenSheet</vt:lpstr>
      <vt:lpstr>ROM gel</vt:lpstr>
      <vt:lpstr>ROM fraskilt</vt:lpstr>
      <vt:lpstr>KJØL gel</vt:lpstr>
      <vt:lpstr>KJØL fraskilt</vt:lpstr>
      <vt:lpstr>Frys-tin</vt:lpstr>
      <vt:lpstr>Konklusjon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dc:description>EKR_DokType_x0002_0_x0002_Rapport_x0003_EKR_Doktittel_x0002_0_x0002_Holdbarhetsforsøk 21OHAS_x0003_EKR_DokumentID_x0002_0_x0002_R13097_x0003_EKR_RefNr_x0002_0_x0002_02.13.5.11.10.1.1-R13097_x0003_EKR_Gradering_x0002_0_x0002_Åpen_x0003_EKR_Signatur_x0002_0_x0002_&lt;skal ikke godkjennes&gt;_x0003_EKR_Verifisert_x0002_0_x0002_20.09.2018 - Hege Hoff Skavøy, 24.09.2018 - Jørn Vegard Sagen, 24.09.2018 - Søfteland, Eirik, 19.09.2018 - Torvestad, Astrid, 26.09.2018 - Trude Andersen_x0003_EKR_Hørt_x0002_0_x0002_04.09.2018 - Søfteland, Eirik, 05.09.2018 - Torvestad, Astrid, 13.08.2018 - Torvestad, Astrid, 13.09.2018 - Torvestad, Astrid, 10.09.2018 - Trude Andersen, 18.09.2018 - Trude Andersen, 19.09.2018 - Tunes, Camilla_x0003_EKR_AuditReview_x0002_2_x0002__x0003_EKR_AuditApprove_x0002_2_x0002__x0003_EKR_AuditFinal_x0002_2_x0002__x0003_EKR_Dokeier_x0002_0_x0002_&lt;Ingen&gt;_x0003_EKR_Status_x0002_0_x0002_Utfylt_x0003_EKR_Opprettet_x0002_0_x0002_22.08.2018_x0003_EKR_Endret_x0002_0_x0002_26.09.2018_x0003_EKR_Ibruk_x0002_0_x0002_26.09.2018_x0003_EKR_Rapport_x0002_3_x0002__x0003_EKR_Utgitt_x0002_0_x0002_14.02.2018_x0003_EKR_SkrevetAv_x0002_0_x0002_Trude Andersen, Marte Grøsvik_x0003_EKR_UText1_x0002_0_x0002_ _x0003_EKR_UText2_x0002_0_x0002_ _x0003_EKR_UText3_x0002_0_x0002_ _x0003_EKR_UText4_x0002_0_x0002_ _x0003_EKR_DokRefnr_x0002_4_x0002_000302130511100101_x0003_EKR_Gradnr_x0002_4_x0002_0_x0003_EKR_Strukt00_x0002_5_x0002__x0005__x0005_HVRHF_x0005_1_x0005_-1_x0004__x0005_02_x0005_Helse Bergen HF_x0005_1_x0005_0_x0004_._x0005_13_x0005_Laboratorieklinikken_x0005_1_x0005_0_x0004_._x0005_5_x0005_Hormonlaboratoriet_x0005_1_x0005_0_x0004_._x0005_11_x0005_Validering/verifisering og endringskontroll_x0005_0_x0005_0_x0004_._x0005_10_x0005_Holdbarhetsforsøk_x0005_0_x0005_0_x0004_._x0005_1_x0005_Prøvemateriale_x0005_0_x0005_0_x0004_._x0005_1_x0005_AS_x0005_0_x0005_0_x0004_ - _x0003_</dc:description>
  <cp:lastModifiedBy>Anne Elisabeth Solsvik</cp:lastModifiedBy>
  <dcterms:created xsi:type="dcterms:W3CDTF">2008-03-18T11:24:40Z</dcterms:created>
  <dcterms:modified xsi:type="dcterms:W3CDTF">2019-09-12T05:35:06Z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HL - Rapportmal Holdbarhetsforsøk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1.00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Holdbarhetsforsøk 21OHAS</vt:lpwstr>
  </property>
  <property fmtid="{D5CDD505-2E9C-101B-9397-08002B2CF9AE}" pid="37" name="EKR_DokumentID">
    <vt:lpwstr>R13097</vt:lpwstr>
  </property>
  <property fmtid="{D5CDD505-2E9C-101B-9397-08002B2CF9AE}" pid="38" name="EKR_RefNr">
    <vt:lpwstr>02.13.5.11.10.1.1-R13097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20.09.2018 - Hege Hoff Skavøy, 24.09.2018 - Jørn Vegard Sagen, 24.09.2018 - Søfteland, Eirik, 19.09.2018 - Torvestad, Astrid, 26.09.2018 - Trude Andersen</vt:lpwstr>
  </property>
  <property fmtid="{D5CDD505-2E9C-101B-9397-08002B2CF9AE}" pid="42" name="EKR_Hørt">
    <vt:lpwstr>04.09.2018 - Søfteland, Eirik, 05.09.2018 - Torvestad, Astrid, 13.08.2018 - Torvestad, Astrid, 13.09.2018 - Torvestad, Astrid, 10.09.2018 - Trude Andersen, 18.09.2018 - Trude Andersen, 19.09.2018 - Tunes, Camilla</vt:lpwstr>
  </property>
  <property fmtid="{D5CDD505-2E9C-101B-9397-08002B2CF9AE}" pid="43" name="EKR_Dokeier">
    <vt:lpwstr>&lt;Ingen&gt;</vt:lpwstr>
  </property>
  <property fmtid="{D5CDD505-2E9C-101B-9397-08002B2CF9AE}" pid="44" name="EKR_Status">
    <vt:lpwstr>Utfylt</vt:lpwstr>
  </property>
  <property fmtid="{D5CDD505-2E9C-101B-9397-08002B2CF9AE}" pid="45" name="EKR_Opprettet">
    <vt:lpwstr>22.08.2018</vt:lpwstr>
  </property>
  <property fmtid="{D5CDD505-2E9C-101B-9397-08002B2CF9AE}" pid="46" name="EKR_Endret">
    <vt:lpwstr>26.09.2018</vt:lpwstr>
  </property>
  <property fmtid="{D5CDD505-2E9C-101B-9397-08002B2CF9AE}" pid="47" name="EKR_Ibruk">
    <vt:lpwstr>26.09.2018</vt:lpwstr>
  </property>
  <property fmtid="{D5CDD505-2E9C-101B-9397-08002B2CF9AE}" pid="48" name="EKR_Rapport">
    <vt:lpwstr>[]</vt:lpwstr>
  </property>
  <property fmtid="{D5CDD505-2E9C-101B-9397-08002B2CF9AE}" pid="49" name="EKR_Utgitt">
    <vt:lpwstr>14.02.2018</vt:lpwstr>
  </property>
  <property fmtid="{D5CDD505-2E9C-101B-9397-08002B2CF9AE}" pid="50" name="EKR_SkrevetAv">
    <vt:lpwstr>Trude Andersen, Marte Grøsvik</vt:lpwstr>
  </property>
  <property fmtid="{D5CDD505-2E9C-101B-9397-08002B2CF9AE}" pid="51" name="EKR_UText1">
    <vt:lpwstr> </vt:lpwstr>
  </property>
  <property fmtid="{D5CDD505-2E9C-101B-9397-08002B2CF9AE}" pid="52" name="EKR_UText2">
    <vt:lpwstr> 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</Properties>
</file>